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864"/>
  </bookViews>
  <sheets>
    <sheet name="RESUMO" sheetId="16" r:id="rId1"/>
    <sheet name="CIRURGIÃO DENTISTA" sheetId="5" r:id="rId2"/>
    <sheet name="ENFERMEIRA" sheetId="6" r:id="rId3"/>
    <sheet name="TÉCNICO EM ENFERMAGEM" sheetId="14" r:id="rId4"/>
    <sheet name="AGENTE DE COMBATE À ENDEMIAS" sheetId="2" r:id="rId5"/>
    <sheet name="TÉCNICO DE SANEAMENTO" sheetId="17" r:id="rId6"/>
    <sheet name="MICROSCOPISTA" sheetId="10" r:id="rId7"/>
    <sheet name="AUXILIAR DE SAÚDE BUCAL" sheetId="18" r:id="rId8"/>
  </sheets>
  <definedNames>
    <definedName name="_xlnm._FilterDatabase" localSheetId="4" hidden="1">'AGENTE DE COMBATE À ENDEMIAS'!$A$1:$S$7</definedName>
    <definedName name="_xlnm._FilterDatabase" localSheetId="1" hidden="1">'CIRURGIÃO DENTISTA'!$A$1:$S$1</definedName>
    <definedName name="_xlnm._FilterDatabase" localSheetId="2" hidden="1">ENFERMEIRA!$A$1:$S$13</definedName>
    <definedName name="_xlnm.Print_Area" localSheetId="2">ENFERMEIRA!$A$1:$S$13</definedName>
  </definedNames>
  <calcPr calcId="124519"/>
</workbook>
</file>

<file path=xl/calcChain.xml><?xml version="1.0" encoding="utf-8"?>
<calcChain xmlns="http://schemas.openxmlformats.org/spreadsheetml/2006/main">
  <c r="E9" i="16"/>
  <c r="D9"/>
  <c r="C9"/>
  <c r="B9"/>
  <c r="E12"/>
  <c r="D12"/>
  <c r="C12"/>
  <c r="B12"/>
  <c r="E11"/>
  <c r="D11"/>
  <c r="C11"/>
  <c r="B11"/>
  <c r="E10"/>
  <c r="D10"/>
  <c r="C10"/>
  <c r="B10"/>
  <c r="E8" l="1"/>
  <c r="D8"/>
  <c r="C8"/>
  <c r="B8"/>
  <c r="E7"/>
  <c r="D7"/>
  <c r="C7"/>
  <c r="B7"/>
  <c r="E6"/>
  <c r="D6"/>
  <c r="C6"/>
  <c r="B6"/>
  <c r="G3" i="18"/>
  <c r="G4"/>
  <c r="G2"/>
  <c r="G2" i="10"/>
  <c r="G3"/>
  <c r="G2" i="17"/>
  <c r="G4" i="2"/>
  <c r="G5"/>
  <c r="G10"/>
  <c r="G9"/>
  <c r="G6"/>
  <c r="G11"/>
  <c r="G3"/>
  <c r="G2"/>
  <c r="G7"/>
  <c r="G8"/>
  <c r="G3" i="14"/>
  <c r="G2"/>
  <c r="G6" i="6"/>
  <c r="G13"/>
  <c r="G10"/>
  <c r="G5"/>
  <c r="G9"/>
  <c r="G2"/>
  <c r="G8"/>
  <c r="G12"/>
  <c r="G4"/>
  <c r="G7"/>
  <c r="G3"/>
  <c r="G11"/>
  <c r="G9" i="5"/>
  <c r="G7"/>
  <c r="G13"/>
  <c r="G2"/>
  <c r="G5"/>
  <c r="G3"/>
  <c r="G12"/>
  <c r="G6"/>
  <c r="G8"/>
  <c r="G4"/>
  <c r="G10"/>
  <c r="G11"/>
  <c r="E13" i="16" l="1"/>
  <c r="C13"/>
  <c r="D13"/>
  <c r="B13"/>
</calcChain>
</file>

<file path=xl/sharedStrings.xml><?xml version="1.0" encoding="utf-8"?>
<sst xmlns="http://schemas.openxmlformats.org/spreadsheetml/2006/main" count="485" uniqueCount="82">
  <si>
    <t>DESCLASSIFICADO</t>
  </si>
  <si>
    <t>CLASSIFICADO</t>
  </si>
  <si>
    <t>VAGA PRETENDIDA</t>
  </si>
  <si>
    <t>INSCRITOS</t>
  </si>
  <si>
    <t>CANCELADO</t>
  </si>
  <si>
    <t>TOTAL</t>
  </si>
  <si>
    <t>EDITAL</t>
  </si>
  <si>
    <t>FILIAL</t>
  </si>
  <si>
    <t>CLASSIFICAÇÃO</t>
  </si>
  <si>
    <t>INSCRIÇÃO</t>
  </si>
  <si>
    <t>DATA E HORA DA INSCRIÇÃO</t>
  </si>
  <si>
    <t>NOME</t>
  </si>
  <si>
    <t>FUNÇÃO PRETENDIDA</t>
  </si>
  <si>
    <t>IDADE</t>
  </si>
  <si>
    <t>INDÍGENA</t>
  </si>
  <si>
    <t>PORTADOR DE DEFICIÊNCIA</t>
  </si>
  <si>
    <t>PONTUAÇÃO INDÍGENA</t>
  </si>
  <si>
    <t>PONTUAÇÃO</t>
  </si>
  <si>
    <t>ORGANIZAÇÃO SOCIAL DE SAÚDE HOSPITAL E MATERNIDADE THEREZINHA DE JESUS</t>
  </si>
  <si>
    <t>PONTUACAO RESIDIR MESMA ALDEIA DO POLO</t>
  </si>
  <si>
    <t>PONTUACAO CARGOS TECNICOS</t>
  </si>
  <si>
    <t>PONTUACAO SUPERIOR COMPLETO</t>
  </si>
  <si>
    <t>PONTUACAO CURSO DE APERFEICOAMENTO</t>
  </si>
  <si>
    <t>PONTUACAO PÓS - GRADUAÇÃO NA ÁREA DE FORMAÇÃO</t>
  </si>
  <si>
    <t xml:space="preserve">PONTUACAO EXPERÊNCIA PROFISSIONAL NA ÁREA DE FORMAÇÃO </t>
  </si>
  <si>
    <t>UNIDADE</t>
  </si>
  <si>
    <t>COMITÊ INTERINSTITUCIONAL - DSEI ALTO RIO JURUÁ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</si>
  <si>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06 2020 DSEI ALTO RIO JURUÁ POLO TARAUACÁ</t>
    </r>
  </si>
  <si>
    <t>CHEILANIA BOAVENTURA DE BARROS FILHO</t>
  </si>
  <si>
    <t>ENFERMEIRO</t>
  </si>
  <si>
    <t>NÃO</t>
  </si>
  <si>
    <t xml:space="preserve">HERBET GOMES DA SILVA </t>
  </si>
  <si>
    <t>AGENTE DE COMBATE A ENDEMIAS</t>
  </si>
  <si>
    <t>JOSÉ FRANCISCO DE SOUZA SILVA KAXINAWA</t>
  </si>
  <si>
    <t>TÉCNICO DE SANEAMENTO</t>
  </si>
  <si>
    <t>SIM</t>
  </si>
  <si>
    <t>MARIA ANTÔNIA SILVA DA SILVA</t>
  </si>
  <si>
    <t>AUXILIAR DE SAÚDE BUCAL</t>
  </si>
  <si>
    <t>JAQUELINE POMPEU DA SILVA</t>
  </si>
  <si>
    <t>ORICÉLIO SOARES LIMA</t>
  </si>
  <si>
    <t>ANA CARLA DE SANTANA SOBRAL</t>
  </si>
  <si>
    <t>CLAUDIANE DE ASSIS JOSÉ</t>
  </si>
  <si>
    <t>LARISSA DA CRUZ BARROS</t>
  </si>
  <si>
    <t>CIRURGIÃO DENTISTA</t>
  </si>
  <si>
    <t xml:space="preserve">LUIZ KELVIN DE ARAÚJO MARINHO </t>
  </si>
  <si>
    <t>JOSÉ LUCAS FERREIRA FRANÇA</t>
  </si>
  <si>
    <t>DANRLEY BATISTA BORGES SHANENAWA</t>
  </si>
  <si>
    <t xml:space="preserve">LIS LAILA TEIXEIRA NASCIMENTO </t>
  </si>
  <si>
    <t>PATRICIA DE SOUZA SILVA</t>
  </si>
  <si>
    <t>MÔNICA DO VALE RODRIGUES E SILVA</t>
  </si>
  <si>
    <t>MARIA ILANA REGO DA SILVA</t>
  </si>
  <si>
    <t xml:space="preserve">JANIS MARIN ORTEGA </t>
  </si>
  <si>
    <t xml:space="preserve">DANIELY BATISTA SANTOS </t>
  </si>
  <si>
    <t>VIVIANE FERRAZ MARTINS</t>
  </si>
  <si>
    <t>SAIRO DA SILVA GAMA</t>
  </si>
  <si>
    <t>JANAIRA TEREZINHA ARAÚJO FURTADO SOARES</t>
  </si>
  <si>
    <t xml:space="preserve">MARIA MEIRE DO VALE PRAXEDES </t>
  </si>
  <si>
    <t>TÉCNICO EM ENFERMAGEM</t>
  </si>
  <si>
    <t xml:space="preserve">JAQUELINE DA SILVA BATISTA KAXINAWA </t>
  </si>
  <si>
    <t>MICROSCOPISTA</t>
  </si>
  <si>
    <t xml:space="preserve">CARLOS ROBERTO BRANDÃO </t>
  </si>
  <si>
    <t>CAROLINE NASCIMENTO DE OLIVEIRA</t>
  </si>
  <si>
    <t>ARETA DE ARAÚJO SILVA</t>
  </si>
  <si>
    <t xml:space="preserve">MARCELO CARLOS BRANDÃO KAXINAWA </t>
  </si>
  <si>
    <t>TALINE DE OLIVEIRA DE SOUZA</t>
  </si>
  <si>
    <t>RODRIGO BORGES CARQUEIJEIRO</t>
  </si>
  <si>
    <t>FRANCISCO RAIDSON DA SILVA MOURA</t>
  </si>
  <si>
    <t xml:space="preserve">TÁRIQUE REBOUÇA DE SOUZA </t>
  </si>
  <si>
    <t>EMERSON DA SILVA AGUIAR</t>
  </si>
  <si>
    <t>VALÉRIA GABRIELE DE LIMA PENA</t>
  </si>
  <si>
    <t>IAN FERREIRA SAMPAIO</t>
  </si>
  <si>
    <t>MICHELA CORIOLANO FERRAZ DE SOUZA</t>
  </si>
  <si>
    <t>ÉRICA DOS SANTOS PONTE</t>
  </si>
  <si>
    <t>DAVID SILVA DA SILVA</t>
  </si>
  <si>
    <t>MARIA AMANDA MESQUITA DA SILVA</t>
  </si>
  <si>
    <t>RAIMUNDO BRASIL DE LIMA</t>
  </si>
  <si>
    <t>ROGERIO NUNES BARBOSA KAXINAWÁ</t>
  </si>
  <si>
    <t>POLO BASE DE TARAUACÁ</t>
  </si>
  <si>
    <t>06/2020</t>
  </si>
  <si>
    <t>981</t>
  </si>
  <si>
    <t xml:space="preserve">TÉCNICO DE SANEAMENTO </t>
  </si>
  <si>
    <t xml:space="preserve">AUXILIAR DE SAÚDE BUCAL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</si>
</sst>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\ hh:mm:ss"/>
    <numFmt numFmtId="165" formatCode="0.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B3B3B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center" readingOrder="1"/>
    </xf>
    <xf numFmtId="0" fontId="10" fillId="2" borderId="1" xfId="0" applyNumberFormat="1" applyFont="1" applyFill="1" applyBorder="1" applyAlignment="1">
      <alignment horizontal="center" vertical="center" readingOrder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0" fontId="9" fillId="0" borderId="1" xfId="0" applyNumberFormat="1" applyFont="1" applyFill="1" applyBorder="1" applyAlignment="1" applyProtection="1">
      <alignment horizontal="center" vertical="center" readingOrder="1"/>
    </xf>
    <xf numFmtId="164" fontId="9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readingOrder="1"/>
    </xf>
    <xf numFmtId="164" fontId="10" fillId="0" borderId="1" xfId="0" applyNumberFormat="1" applyFont="1" applyFill="1" applyBorder="1" applyAlignment="1" applyProtection="1">
      <alignment horizontal="center" vertical="center" readingOrder="1"/>
    </xf>
    <xf numFmtId="165" fontId="10" fillId="0" borderId="1" xfId="1" applyNumberFormat="1" applyFont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horizontal="left" vertical="center" readingOrder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NumberFormat="1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readingOrder="1"/>
    </xf>
    <xf numFmtId="49" fontId="11" fillId="2" borderId="1" xfId="0" applyNumberFormat="1" applyFont="1" applyFill="1" applyBorder="1" applyAlignment="1">
      <alignment horizontal="center" vertical="center" readingOrder="1"/>
    </xf>
    <xf numFmtId="0" fontId="11" fillId="2" borderId="1" xfId="0" applyNumberFormat="1" applyFont="1" applyFill="1" applyBorder="1" applyAlignment="1">
      <alignment horizontal="center" vertical="center" readingOrder="1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 readingOrder="1"/>
    </xf>
    <xf numFmtId="164" fontId="11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10" zoomScaleNormal="110" workbookViewId="0">
      <selection activeCell="A18" sqref="A18"/>
    </sheetView>
  </sheetViews>
  <sheetFormatPr defaultColWidth="9.28515625" defaultRowHeight="15.75"/>
  <cols>
    <col min="1" max="1" width="60.85546875" style="2" customWidth="1"/>
    <col min="2" max="5" width="19.7109375" style="2" customWidth="1"/>
    <col min="6" max="16384" width="9.28515625" style="2"/>
  </cols>
  <sheetData>
    <row r="1" spans="1:5">
      <c r="A1" s="43" t="s">
        <v>18</v>
      </c>
      <c r="B1" s="44"/>
      <c r="C1" s="45"/>
      <c r="D1" s="49"/>
      <c r="E1" s="50"/>
    </row>
    <row r="2" spans="1:5">
      <c r="A2" s="43" t="s">
        <v>26</v>
      </c>
      <c r="B2" s="44"/>
      <c r="C2" s="45"/>
      <c r="D2" s="51"/>
      <c r="E2" s="52"/>
    </row>
    <row r="3" spans="1:5">
      <c r="A3" s="46" t="s">
        <v>27</v>
      </c>
      <c r="B3" s="47"/>
      <c r="C3" s="48"/>
      <c r="D3" s="53"/>
      <c r="E3" s="54"/>
    </row>
    <row r="4" spans="1:5" ht="7.5" customHeight="1">
      <c r="A4" s="3"/>
      <c r="B4" s="4"/>
      <c r="C4" s="4"/>
      <c r="D4" s="4"/>
      <c r="E4" s="4"/>
    </row>
    <row r="5" spans="1:5" ht="31.5" customHeight="1">
      <c r="A5" s="5" t="s">
        <v>2</v>
      </c>
      <c r="B5" s="5" t="s">
        <v>3</v>
      </c>
      <c r="C5" s="5" t="s">
        <v>1</v>
      </c>
      <c r="D5" s="5" t="s">
        <v>0</v>
      </c>
      <c r="E5" s="5" t="s">
        <v>4</v>
      </c>
    </row>
    <row r="6" spans="1:5">
      <c r="A6" s="24" t="s">
        <v>43</v>
      </c>
      <c r="B6" s="9">
        <f>COUNTA('CIRURGIÃO DENTISTA'!D2:D13)</f>
        <v>12</v>
      </c>
      <c r="C6" s="9">
        <f>COUNTIF('CIRURGIÃO DENTISTA'!D2:D13,"CLASSIFICADO")</f>
        <v>8</v>
      </c>
      <c r="D6" s="9">
        <f>COUNTIF('CIRURGIÃO DENTISTA'!D2:D13,"DESCLASSIFICADO")</f>
        <v>4</v>
      </c>
      <c r="E6" s="9">
        <f>COUNTIF('CIRURGIÃO DENTISTA'!D2:D13,"CANCELADO")</f>
        <v>0</v>
      </c>
    </row>
    <row r="7" spans="1:5">
      <c r="A7" s="24" t="s">
        <v>29</v>
      </c>
      <c r="B7" s="9">
        <f>COUNTA(ENFERMEIRA!D2:D13)</f>
        <v>12</v>
      </c>
      <c r="C7" s="9">
        <f>COUNTIF(ENFERMEIRA!D2:D13,"CLASSIFICADO")</f>
        <v>6</v>
      </c>
      <c r="D7" s="9">
        <f>COUNTIF(ENFERMEIRA!D2:D13,"DESCLASSIFICADO")</f>
        <v>6</v>
      </c>
      <c r="E7" s="9">
        <f>COUNTIF(ENFERMEIRA!D2:D13,"CANCELADO")</f>
        <v>0</v>
      </c>
    </row>
    <row r="8" spans="1:5">
      <c r="A8" s="24" t="s">
        <v>57</v>
      </c>
      <c r="B8" s="9">
        <f>COUNTA('TÉCNICO EM ENFERMAGEM'!D2:D3)</f>
        <v>2</v>
      </c>
      <c r="C8" s="9">
        <f>COUNTIF('TÉCNICO EM ENFERMAGEM'!D2:D3,"CLASSIFICADO")</f>
        <v>2</v>
      </c>
      <c r="D8" s="9">
        <f>COUNTIF('TÉCNICO EM ENFERMAGEM'!D2:D3,"DESCLASSIFICADO")</f>
        <v>0</v>
      </c>
      <c r="E8" s="9">
        <f>COUNTIF('TÉCNICO EM ENFERMAGEM'!D2:D3,"CANCELADO")</f>
        <v>0</v>
      </c>
    </row>
    <row r="9" spans="1:5">
      <c r="A9" s="24" t="s">
        <v>32</v>
      </c>
      <c r="B9" s="9">
        <f>COUNTA('AGENTE DE COMBATE À ENDEMIAS'!D2:D11)</f>
        <v>10</v>
      </c>
      <c r="C9" s="9">
        <f>COUNTIF('AGENTE DE COMBATE À ENDEMIAS'!D2:D11,"CLASSIFICADO")</f>
        <v>2</v>
      </c>
      <c r="D9" s="9">
        <f>COUNTIF('AGENTE DE COMBATE À ENDEMIAS'!D2:D11,"DESCLASSIFICADO")</f>
        <v>6</v>
      </c>
      <c r="E9" s="9">
        <f>COUNTIF('AGENTE DE COMBATE À ENDEMIAS'!D2:D11,"CANCELADO")</f>
        <v>2</v>
      </c>
    </row>
    <row r="10" spans="1:5">
      <c r="A10" s="25" t="s">
        <v>80</v>
      </c>
      <c r="B10" s="9">
        <f>COUNTA('TÉCNICO DE SANEAMENTO'!D2)</f>
        <v>1</v>
      </c>
      <c r="C10" s="9">
        <f>COUNTIF('TÉCNICO DE SANEAMENTO'!D2,"CLASSIFICADO")</f>
        <v>0</v>
      </c>
      <c r="D10" s="9">
        <f>COUNTIF('TÉCNICO DE SANEAMENTO'!D2,"DESCLASSIFICADO")</f>
        <v>1</v>
      </c>
      <c r="E10" s="9">
        <f>COUNTIF('TÉCNICO DE SANEAMENTO'!D2,"CANCELADO")</f>
        <v>0</v>
      </c>
    </row>
    <row r="11" spans="1:5">
      <c r="A11" s="24" t="s">
        <v>59</v>
      </c>
      <c r="B11" s="9">
        <f>COUNTA(MICROSCOPISTA!D2:D3)</f>
        <v>2</v>
      </c>
      <c r="C11" s="9">
        <f>COUNTIF(MICROSCOPISTA!D2:D3,"CLASSIFICADO")</f>
        <v>1</v>
      </c>
      <c r="D11" s="9">
        <f>COUNTIF(MICROSCOPISTA!D2:D3,"DESCLASSIFICADO")</f>
        <v>1</v>
      </c>
      <c r="E11" s="9">
        <f>COUNTIF(MICROSCOPISTA!D2:D3,"CANCELADO")</f>
        <v>0</v>
      </c>
    </row>
    <row r="12" spans="1:5">
      <c r="A12" s="26" t="s">
        <v>81</v>
      </c>
      <c r="B12" s="9">
        <f>COUNTA('AUXILIAR DE SAÚDE BUCAL'!D2:D4)</f>
        <v>3</v>
      </c>
      <c r="C12" s="9">
        <f>COUNTIF('AUXILIAR DE SAÚDE BUCAL'!D2:D4,"CLASSIFICADO")</f>
        <v>1</v>
      </c>
      <c r="D12" s="9">
        <f>COUNTIF('AUXILIAR DE SAÚDE BUCAL'!D2:D4,"DESCLASSIFICADO")</f>
        <v>2</v>
      </c>
      <c r="E12" s="9">
        <f>COUNTIF('AUXILIAR DE SAÚDE BUCAL'!D2:D4,"CANCELADO")</f>
        <v>0</v>
      </c>
    </row>
    <row r="13" spans="1:5">
      <c r="A13" s="5" t="s">
        <v>5</v>
      </c>
      <c r="B13" s="5">
        <f>SUM(B6:B12)</f>
        <v>42</v>
      </c>
      <c r="C13" s="5">
        <f>SUM(C6:C12)</f>
        <v>20</v>
      </c>
      <c r="D13" s="5">
        <f>SUM(D6:D12)</f>
        <v>20</v>
      </c>
      <c r="E13" s="5">
        <f>SUM(E6:E12)</f>
        <v>2</v>
      </c>
    </row>
  </sheetData>
  <mergeCells count="4">
    <mergeCell ref="A1:C1"/>
    <mergeCell ref="A2:C2"/>
    <mergeCell ref="A3:C3"/>
    <mergeCell ref="D1:E3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zoomScaleSheetLayoutView="40" workbookViewId="0">
      <selection activeCell="A2" sqref="A2:A13"/>
    </sheetView>
  </sheetViews>
  <sheetFormatPr defaultColWidth="17.7109375" defaultRowHeight="15.75"/>
  <cols>
    <col min="1" max="1" width="47.7109375" style="1" customWidth="1"/>
    <col min="2" max="7" width="21.7109375" style="4" customWidth="1"/>
    <col min="8" max="9" width="47.7109375" style="4" customWidth="1"/>
    <col min="10" max="19" width="21.7109375" style="4" customWidth="1"/>
    <col min="20" max="16384" width="17.7109375" style="4"/>
  </cols>
  <sheetData>
    <row r="1" spans="1:19" s="8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1" customFormat="1">
      <c r="A2" s="31" t="s">
        <v>77</v>
      </c>
      <c r="B2" s="32" t="s">
        <v>78</v>
      </c>
      <c r="C2" s="32" t="s">
        <v>79</v>
      </c>
      <c r="D2" s="32" t="s">
        <v>1</v>
      </c>
      <c r="E2" s="35">
        <v>191325</v>
      </c>
      <c r="F2" s="36">
        <v>44204.982707939816</v>
      </c>
      <c r="G2" s="33">
        <f t="shared" ref="G2:G13" si="0">SUM(M2:S2)</f>
        <v>35.5</v>
      </c>
      <c r="H2" s="31" t="s">
        <v>51</v>
      </c>
      <c r="I2" s="31" t="s">
        <v>43</v>
      </c>
      <c r="J2" s="35">
        <v>38</v>
      </c>
      <c r="K2" s="31" t="s">
        <v>30</v>
      </c>
      <c r="L2" s="31" t="s">
        <v>30</v>
      </c>
      <c r="M2" s="35">
        <v>0</v>
      </c>
      <c r="N2" s="34">
        <v>0</v>
      </c>
      <c r="O2" s="34">
        <v>0</v>
      </c>
      <c r="P2" s="35">
        <v>6</v>
      </c>
      <c r="Q2" s="35">
        <v>4</v>
      </c>
      <c r="R2" s="35">
        <v>1.5</v>
      </c>
      <c r="S2" s="35">
        <v>24</v>
      </c>
    </row>
    <row r="3" spans="1:19" s="11" customFormat="1">
      <c r="A3" s="31" t="s">
        <v>77</v>
      </c>
      <c r="B3" s="32" t="s">
        <v>78</v>
      </c>
      <c r="C3" s="32" t="s">
        <v>79</v>
      </c>
      <c r="D3" s="32" t="s">
        <v>1</v>
      </c>
      <c r="E3" s="35">
        <v>189287</v>
      </c>
      <c r="F3" s="36">
        <v>44199.026473611106</v>
      </c>
      <c r="G3" s="33">
        <f t="shared" si="0"/>
        <v>34.4</v>
      </c>
      <c r="H3" s="31" t="s">
        <v>65</v>
      </c>
      <c r="I3" s="31" t="s">
        <v>43</v>
      </c>
      <c r="J3" s="35">
        <v>46</v>
      </c>
      <c r="K3" s="31" t="s">
        <v>30</v>
      </c>
      <c r="L3" s="31" t="s">
        <v>30</v>
      </c>
      <c r="M3" s="35">
        <v>0</v>
      </c>
      <c r="N3" s="34">
        <v>0</v>
      </c>
      <c r="O3" s="34">
        <v>0</v>
      </c>
      <c r="P3" s="35">
        <v>6</v>
      </c>
      <c r="Q3" s="35">
        <v>3</v>
      </c>
      <c r="R3" s="35">
        <v>1.4</v>
      </c>
      <c r="S3" s="35">
        <v>24</v>
      </c>
    </row>
    <row r="4" spans="1:19">
      <c r="A4" s="31" t="s">
        <v>77</v>
      </c>
      <c r="B4" s="32" t="s">
        <v>78</v>
      </c>
      <c r="C4" s="32" t="s">
        <v>79</v>
      </c>
      <c r="D4" s="32" t="s">
        <v>1</v>
      </c>
      <c r="E4" s="35">
        <v>188613</v>
      </c>
      <c r="F4" s="36">
        <v>44194.434643668981</v>
      </c>
      <c r="G4" s="33">
        <f t="shared" si="0"/>
        <v>31.5</v>
      </c>
      <c r="H4" s="31" t="s">
        <v>71</v>
      </c>
      <c r="I4" s="31" t="s">
        <v>43</v>
      </c>
      <c r="J4" s="35">
        <v>38</v>
      </c>
      <c r="K4" s="31" t="s">
        <v>30</v>
      </c>
      <c r="L4" s="31" t="s">
        <v>30</v>
      </c>
      <c r="M4" s="35">
        <v>0</v>
      </c>
      <c r="N4" s="34">
        <v>0</v>
      </c>
      <c r="O4" s="34">
        <v>0</v>
      </c>
      <c r="P4" s="35">
        <v>6</v>
      </c>
      <c r="Q4" s="35">
        <v>0</v>
      </c>
      <c r="R4" s="35">
        <v>1.5</v>
      </c>
      <c r="S4" s="35">
        <v>24</v>
      </c>
    </row>
    <row r="5" spans="1:19">
      <c r="A5" s="31" t="s">
        <v>77</v>
      </c>
      <c r="B5" s="32" t="s">
        <v>78</v>
      </c>
      <c r="C5" s="32" t="s">
        <v>79</v>
      </c>
      <c r="D5" s="32" t="s">
        <v>1</v>
      </c>
      <c r="E5" s="35">
        <v>189641</v>
      </c>
      <c r="F5" s="36">
        <v>44200.72392704861</v>
      </c>
      <c r="G5" s="33">
        <f t="shared" si="0"/>
        <v>17.7</v>
      </c>
      <c r="H5" s="31" t="s">
        <v>61</v>
      </c>
      <c r="I5" s="31" t="s">
        <v>43</v>
      </c>
      <c r="J5" s="35">
        <v>29</v>
      </c>
      <c r="K5" s="31" t="s">
        <v>30</v>
      </c>
      <c r="L5" s="31" t="s">
        <v>30</v>
      </c>
      <c r="M5" s="35">
        <v>0</v>
      </c>
      <c r="N5" s="34">
        <v>0</v>
      </c>
      <c r="O5" s="34">
        <v>0</v>
      </c>
      <c r="P5" s="35">
        <v>6</v>
      </c>
      <c r="Q5" s="35">
        <v>3</v>
      </c>
      <c r="R5" s="35">
        <v>1.5</v>
      </c>
      <c r="S5" s="35">
        <v>7.2</v>
      </c>
    </row>
    <row r="6" spans="1:19">
      <c r="A6" s="31" t="s">
        <v>77</v>
      </c>
      <c r="B6" s="32" t="s">
        <v>78</v>
      </c>
      <c r="C6" s="32" t="s">
        <v>79</v>
      </c>
      <c r="D6" s="32" t="s">
        <v>1</v>
      </c>
      <c r="E6" s="35">
        <v>189142</v>
      </c>
      <c r="F6" s="36">
        <v>44196.832465543979</v>
      </c>
      <c r="G6" s="33">
        <f t="shared" si="0"/>
        <v>13</v>
      </c>
      <c r="H6" s="31" t="s">
        <v>68</v>
      </c>
      <c r="I6" s="31" t="s">
        <v>43</v>
      </c>
      <c r="J6" s="35">
        <v>28</v>
      </c>
      <c r="K6" s="31" t="s">
        <v>30</v>
      </c>
      <c r="L6" s="31" t="s">
        <v>30</v>
      </c>
      <c r="M6" s="35">
        <v>0</v>
      </c>
      <c r="N6" s="34">
        <v>0</v>
      </c>
      <c r="O6" s="34">
        <v>0</v>
      </c>
      <c r="P6" s="35">
        <v>6</v>
      </c>
      <c r="Q6" s="35">
        <v>0</v>
      </c>
      <c r="R6" s="35">
        <v>0</v>
      </c>
      <c r="S6" s="35">
        <v>7</v>
      </c>
    </row>
    <row r="7" spans="1:19">
      <c r="A7" s="31" t="s">
        <v>77</v>
      </c>
      <c r="B7" s="32" t="s">
        <v>78</v>
      </c>
      <c r="C7" s="32" t="s">
        <v>79</v>
      </c>
      <c r="D7" s="32" t="s">
        <v>1</v>
      </c>
      <c r="E7" s="35">
        <v>192049</v>
      </c>
      <c r="F7" s="36">
        <v>44207.992925046296</v>
      </c>
      <c r="G7" s="33">
        <f t="shared" si="0"/>
        <v>12.8</v>
      </c>
      <c r="H7" s="31" t="s">
        <v>47</v>
      </c>
      <c r="I7" s="31" t="s">
        <v>43</v>
      </c>
      <c r="J7" s="35">
        <v>25</v>
      </c>
      <c r="K7" s="31" t="s">
        <v>30</v>
      </c>
      <c r="L7" s="31" t="s">
        <v>30</v>
      </c>
      <c r="M7" s="35">
        <v>0</v>
      </c>
      <c r="N7" s="34">
        <v>0</v>
      </c>
      <c r="O7" s="34">
        <v>0</v>
      </c>
      <c r="P7" s="35">
        <v>6</v>
      </c>
      <c r="Q7" s="35">
        <v>0</v>
      </c>
      <c r="R7" s="35">
        <v>1.2</v>
      </c>
      <c r="S7" s="35">
        <v>5.6</v>
      </c>
    </row>
    <row r="8" spans="1:19">
      <c r="A8" s="31" t="s">
        <v>77</v>
      </c>
      <c r="B8" s="32" t="s">
        <v>78</v>
      </c>
      <c r="C8" s="32" t="s">
        <v>79</v>
      </c>
      <c r="D8" s="32" t="s">
        <v>1</v>
      </c>
      <c r="E8" s="35">
        <v>189126</v>
      </c>
      <c r="F8" s="36">
        <v>44196.665757881943</v>
      </c>
      <c r="G8" s="33">
        <f t="shared" si="0"/>
        <v>11.9</v>
      </c>
      <c r="H8" s="31" t="s">
        <v>70</v>
      </c>
      <c r="I8" s="31" t="s">
        <v>43</v>
      </c>
      <c r="J8" s="35">
        <v>25</v>
      </c>
      <c r="K8" s="31" t="s">
        <v>30</v>
      </c>
      <c r="L8" s="31" t="s">
        <v>30</v>
      </c>
      <c r="M8" s="35">
        <v>0</v>
      </c>
      <c r="N8" s="34">
        <v>0</v>
      </c>
      <c r="O8" s="34">
        <v>0</v>
      </c>
      <c r="P8" s="35">
        <v>6</v>
      </c>
      <c r="Q8" s="35">
        <v>0</v>
      </c>
      <c r="R8" s="35">
        <v>1.5</v>
      </c>
      <c r="S8" s="35">
        <v>4.4000000000000004</v>
      </c>
    </row>
    <row r="9" spans="1:19">
      <c r="A9" s="31" t="s">
        <v>77</v>
      </c>
      <c r="B9" s="32" t="s">
        <v>78</v>
      </c>
      <c r="C9" s="32" t="s">
        <v>79</v>
      </c>
      <c r="D9" s="32" t="s">
        <v>1</v>
      </c>
      <c r="E9" s="35">
        <v>192896</v>
      </c>
      <c r="F9" s="36">
        <v>44211.059066273148</v>
      </c>
      <c r="G9" s="33">
        <f t="shared" si="0"/>
        <v>8.6999999999999993</v>
      </c>
      <c r="H9" s="31" t="s">
        <v>45</v>
      </c>
      <c r="I9" s="31" t="s">
        <v>43</v>
      </c>
      <c r="J9" s="35">
        <v>29</v>
      </c>
      <c r="K9" s="31" t="s">
        <v>30</v>
      </c>
      <c r="L9" s="31" t="s">
        <v>30</v>
      </c>
      <c r="M9" s="35">
        <v>0</v>
      </c>
      <c r="N9" s="34">
        <v>0</v>
      </c>
      <c r="O9" s="34">
        <v>0</v>
      </c>
      <c r="P9" s="35">
        <v>6</v>
      </c>
      <c r="Q9" s="35">
        <v>0</v>
      </c>
      <c r="R9" s="35">
        <v>0.5</v>
      </c>
      <c r="S9" s="35">
        <v>2.2000000000000002</v>
      </c>
    </row>
    <row r="10" spans="1:19">
      <c r="A10" s="31" t="s">
        <v>77</v>
      </c>
      <c r="B10" s="32" t="s">
        <v>78</v>
      </c>
      <c r="C10" s="32" t="s">
        <v>79</v>
      </c>
      <c r="D10" s="32" t="s">
        <v>0</v>
      </c>
      <c r="E10" s="35">
        <v>187236</v>
      </c>
      <c r="F10" s="36">
        <v>44188.511107013888</v>
      </c>
      <c r="G10" s="33">
        <f t="shared" si="0"/>
        <v>12</v>
      </c>
      <c r="H10" s="31" t="s">
        <v>76</v>
      </c>
      <c r="I10" s="31" t="s">
        <v>43</v>
      </c>
      <c r="J10" s="35">
        <v>26</v>
      </c>
      <c r="K10" s="31" t="s">
        <v>35</v>
      </c>
      <c r="L10" s="31" t="s">
        <v>30</v>
      </c>
      <c r="M10" s="35">
        <v>6</v>
      </c>
      <c r="N10" s="34">
        <v>0</v>
      </c>
      <c r="O10" s="34">
        <v>0</v>
      </c>
      <c r="P10" s="35">
        <v>6</v>
      </c>
      <c r="Q10" s="35">
        <v>0</v>
      </c>
      <c r="R10" s="35">
        <v>0</v>
      </c>
      <c r="S10" s="35">
        <v>0</v>
      </c>
    </row>
    <row r="11" spans="1:19">
      <c r="A11" s="31" t="s">
        <v>77</v>
      </c>
      <c r="B11" s="32" t="s">
        <v>78</v>
      </c>
      <c r="C11" s="32" t="s">
        <v>79</v>
      </c>
      <c r="D11" s="32" t="s">
        <v>0</v>
      </c>
      <c r="E11" s="35">
        <v>193358</v>
      </c>
      <c r="F11" s="36">
        <v>44211.930688263885</v>
      </c>
      <c r="G11" s="33">
        <f t="shared" si="0"/>
        <v>7.5</v>
      </c>
      <c r="H11" s="31" t="s">
        <v>42</v>
      </c>
      <c r="I11" s="31" t="s">
        <v>43</v>
      </c>
      <c r="J11" s="35">
        <v>22</v>
      </c>
      <c r="K11" s="31" t="s">
        <v>30</v>
      </c>
      <c r="L11" s="31" t="s">
        <v>30</v>
      </c>
      <c r="M11" s="35">
        <v>0</v>
      </c>
      <c r="N11" s="34">
        <v>0</v>
      </c>
      <c r="O11" s="34">
        <v>0</v>
      </c>
      <c r="P11" s="35">
        <v>6</v>
      </c>
      <c r="Q11" s="35">
        <v>0</v>
      </c>
      <c r="R11" s="35">
        <v>1.5</v>
      </c>
      <c r="S11" s="35">
        <v>0</v>
      </c>
    </row>
    <row r="12" spans="1:19">
      <c r="A12" s="31" t="s">
        <v>77</v>
      </c>
      <c r="B12" s="32" t="s">
        <v>78</v>
      </c>
      <c r="C12" s="32" t="s">
        <v>79</v>
      </c>
      <c r="D12" s="32" t="s">
        <v>0</v>
      </c>
      <c r="E12" s="35">
        <v>189149</v>
      </c>
      <c r="F12" s="36">
        <v>44196.903114525463</v>
      </c>
      <c r="G12" s="33">
        <f t="shared" si="0"/>
        <v>7.2</v>
      </c>
      <c r="H12" s="31" t="s">
        <v>67</v>
      </c>
      <c r="I12" s="31" t="s">
        <v>43</v>
      </c>
      <c r="J12" s="35">
        <v>24</v>
      </c>
      <c r="K12" s="31" t="s">
        <v>30</v>
      </c>
      <c r="L12" s="31" t="s">
        <v>30</v>
      </c>
      <c r="M12" s="35">
        <v>0</v>
      </c>
      <c r="N12" s="34">
        <v>0</v>
      </c>
      <c r="O12" s="34">
        <v>0</v>
      </c>
      <c r="P12" s="35">
        <v>6</v>
      </c>
      <c r="Q12" s="35">
        <v>0</v>
      </c>
      <c r="R12" s="35">
        <v>1.2</v>
      </c>
      <c r="S12" s="35">
        <v>0</v>
      </c>
    </row>
    <row r="13" spans="1:19">
      <c r="A13" s="31" t="s">
        <v>77</v>
      </c>
      <c r="B13" s="32" t="s">
        <v>78</v>
      </c>
      <c r="C13" s="32" t="s">
        <v>79</v>
      </c>
      <c r="D13" s="32" t="s">
        <v>0</v>
      </c>
      <c r="E13" s="35">
        <v>191529</v>
      </c>
      <c r="F13" s="36">
        <v>44206.592150520832</v>
      </c>
      <c r="G13" s="33">
        <f t="shared" si="0"/>
        <v>0.3</v>
      </c>
      <c r="H13" s="31" t="s">
        <v>50</v>
      </c>
      <c r="I13" s="31" t="s">
        <v>43</v>
      </c>
      <c r="J13" s="35">
        <v>23</v>
      </c>
      <c r="K13" s="31" t="s">
        <v>30</v>
      </c>
      <c r="L13" s="31" t="s">
        <v>30</v>
      </c>
      <c r="M13" s="35">
        <v>0</v>
      </c>
      <c r="N13" s="34">
        <v>0</v>
      </c>
      <c r="O13" s="34">
        <v>0</v>
      </c>
      <c r="P13" s="35">
        <v>0</v>
      </c>
      <c r="Q13" s="35">
        <v>0</v>
      </c>
      <c r="R13" s="35">
        <v>0.3</v>
      </c>
      <c r="S13" s="35">
        <v>0</v>
      </c>
    </row>
  </sheetData>
  <autoFilter ref="A1:S1"/>
  <sortState ref="A2:S13">
    <sortCondition descending="1" ref="G2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zoomScaleSheetLayoutView="50" zoomScalePageLayoutView="10" workbookViewId="0">
      <selection activeCell="M2" sqref="M2:M13"/>
    </sheetView>
  </sheetViews>
  <sheetFormatPr defaultColWidth="21.7109375" defaultRowHeight="15.75"/>
  <cols>
    <col min="1" max="1" width="47.7109375" style="1" customWidth="1"/>
    <col min="2" max="7" width="21.7109375" style="11"/>
    <col min="8" max="9" width="47.7109375" style="11" customWidth="1"/>
    <col min="10" max="16384" width="21.7109375" style="11"/>
  </cols>
  <sheetData>
    <row r="1" spans="1:19" s="12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>
      <c r="A2" s="19" t="s">
        <v>77</v>
      </c>
      <c r="B2" s="14" t="s">
        <v>78</v>
      </c>
      <c r="C2" s="14" t="s">
        <v>79</v>
      </c>
      <c r="D2" s="14" t="s">
        <v>1</v>
      </c>
      <c r="E2" s="21">
        <v>189479</v>
      </c>
      <c r="F2" s="22">
        <v>44200.483956944445</v>
      </c>
      <c r="G2" s="15">
        <f t="shared" ref="G2:G13" si="0">SUM(M2:S2)</f>
        <v>14.7</v>
      </c>
      <c r="H2" s="19" t="s">
        <v>62</v>
      </c>
      <c r="I2" s="19" t="s">
        <v>29</v>
      </c>
      <c r="J2" s="21">
        <v>27</v>
      </c>
      <c r="K2" s="19" t="s">
        <v>30</v>
      </c>
      <c r="L2" s="19" t="s">
        <v>30</v>
      </c>
      <c r="M2" s="20">
        <v>0</v>
      </c>
      <c r="N2" s="20">
        <v>0</v>
      </c>
      <c r="O2" s="20">
        <v>0</v>
      </c>
      <c r="P2" s="21">
        <v>6</v>
      </c>
      <c r="Q2" s="21">
        <v>0</v>
      </c>
      <c r="R2" s="21">
        <v>1.5</v>
      </c>
      <c r="S2" s="21">
        <v>7.2</v>
      </c>
    </row>
    <row r="3" spans="1:19">
      <c r="A3" s="19" t="s">
        <v>77</v>
      </c>
      <c r="B3" s="14" t="s">
        <v>78</v>
      </c>
      <c r="C3" s="14" t="s">
        <v>79</v>
      </c>
      <c r="D3" s="14" t="s">
        <v>1</v>
      </c>
      <c r="E3" s="21">
        <v>193360</v>
      </c>
      <c r="F3" s="22">
        <v>44211.940395034719</v>
      </c>
      <c r="G3" s="15">
        <f t="shared" si="0"/>
        <v>12.1</v>
      </c>
      <c r="H3" s="19" t="s">
        <v>41</v>
      </c>
      <c r="I3" s="19" t="s">
        <v>29</v>
      </c>
      <c r="J3" s="21">
        <v>-6262</v>
      </c>
      <c r="K3" s="19" t="s">
        <v>30</v>
      </c>
      <c r="L3" s="19" t="s">
        <v>30</v>
      </c>
      <c r="M3" s="20">
        <v>0</v>
      </c>
      <c r="N3" s="20">
        <v>0</v>
      </c>
      <c r="O3" s="20">
        <v>0</v>
      </c>
      <c r="P3" s="21">
        <v>6</v>
      </c>
      <c r="Q3" s="21">
        <v>3</v>
      </c>
      <c r="R3" s="21">
        <v>1.5</v>
      </c>
      <c r="S3" s="21">
        <v>1.6</v>
      </c>
    </row>
    <row r="4" spans="1:19">
      <c r="A4" s="19" t="s">
        <v>77</v>
      </c>
      <c r="B4" s="14" t="s">
        <v>78</v>
      </c>
      <c r="C4" s="14" t="s">
        <v>79</v>
      </c>
      <c r="D4" s="14" t="s">
        <v>1</v>
      </c>
      <c r="E4" s="21">
        <v>191643</v>
      </c>
      <c r="F4" s="22">
        <v>44206.946334780092</v>
      </c>
      <c r="G4" s="15">
        <f t="shared" si="0"/>
        <v>11.299999999999999</v>
      </c>
      <c r="H4" s="19" t="s">
        <v>49</v>
      </c>
      <c r="I4" s="19" t="s">
        <v>29</v>
      </c>
      <c r="J4" s="21">
        <v>24</v>
      </c>
      <c r="K4" s="19" t="s">
        <v>30</v>
      </c>
      <c r="L4" s="19" t="s">
        <v>30</v>
      </c>
      <c r="M4" s="20">
        <v>0</v>
      </c>
      <c r="N4" s="20">
        <v>0</v>
      </c>
      <c r="O4" s="20">
        <v>0</v>
      </c>
      <c r="P4" s="21">
        <v>6</v>
      </c>
      <c r="Q4" s="21">
        <v>3</v>
      </c>
      <c r="R4" s="21">
        <v>1.1000000000000001</v>
      </c>
      <c r="S4" s="21">
        <v>1.2</v>
      </c>
    </row>
    <row r="5" spans="1:19">
      <c r="A5" s="19" t="s">
        <v>77</v>
      </c>
      <c r="B5" s="14" t="s">
        <v>78</v>
      </c>
      <c r="C5" s="14" t="s">
        <v>79</v>
      </c>
      <c r="D5" s="14" t="s">
        <v>1</v>
      </c>
      <c r="E5" s="21">
        <v>187761</v>
      </c>
      <c r="F5" s="22">
        <v>44188.950532199073</v>
      </c>
      <c r="G5" s="15">
        <f t="shared" si="0"/>
        <v>8.1</v>
      </c>
      <c r="H5" s="19" t="s">
        <v>72</v>
      </c>
      <c r="I5" s="19" t="s">
        <v>29</v>
      </c>
      <c r="J5" s="21">
        <v>24</v>
      </c>
      <c r="K5" s="19" t="s">
        <v>30</v>
      </c>
      <c r="L5" s="19" t="s">
        <v>30</v>
      </c>
      <c r="M5" s="20">
        <v>0</v>
      </c>
      <c r="N5" s="20">
        <v>0</v>
      </c>
      <c r="O5" s="20">
        <v>0</v>
      </c>
      <c r="P5" s="21">
        <v>6</v>
      </c>
      <c r="Q5" s="21">
        <v>0</v>
      </c>
      <c r="R5" s="21">
        <v>1.5</v>
      </c>
      <c r="S5" s="21">
        <v>0.6</v>
      </c>
    </row>
    <row r="6" spans="1:19">
      <c r="A6" s="19" t="s">
        <v>77</v>
      </c>
      <c r="B6" s="37" t="s">
        <v>78</v>
      </c>
      <c r="C6" s="37" t="s">
        <v>79</v>
      </c>
      <c r="D6" s="14" t="s">
        <v>1</v>
      </c>
      <c r="E6" s="21">
        <v>187240</v>
      </c>
      <c r="F6" s="22">
        <v>44188.518131249999</v>
      </c>
      <c r="G6" s="38">
        <f t="shared" si="0"/>
        <v>6.9</v>
      </c>
      <c r="H6" s="19" t="s">
        <v>75</v>
      </c>
      <c r="I6" s="19" t="s">
        <v>29</v>
      </c>
      <c r="J6" s="21">
        <v>47</v>
      </c>
      <c r="K6" s="19" t="s">
        <v>30</v>
      </c>
      <c r="L6" s="19" t="s">
        <v>30</v>
      </c>
      <c r="M6" s="39">
        <v>0</v>
      </c>
      <c r="N6" s="39">
        <v>0</v>
      </c>
      <c r="O6" s="39">
        <v>0</v>
      </c>
      <c r="P6" s="21">
        <v>6</v>
      </c>
      <c r="Q6" s="21">
        <v>0</v>
      </c>
      <c r="R6" s="21">
        <v>0.5</v>
      </c>
      <c r="S6" s="21">
        <v>0.4</v>
      </c>
    </row>
    <row r="7" spans="1:19">
      <c r="A7" s="19" t="s">
        <v>77</v>
      </c>
      <c r="B7" s="14" t="s">
        <v>78</v>
      </c>
      <c r="C7" s="14" t="s">
        <v>79</v>
      </c>
      <c r="D7" s="14" t="s">
        <v>1</v>
      </c>
      <c r="E7" s="21">
        <v>193208</v>
      </c>
      <c r="F7" s="22">
        <v>44211.644007604162</v>
      </c>
      <c r="G7" s="15">
        <f t="shared" si="0"/>
        <v>6.8</v>
      </c>
      <c r="H7" s="19" t="s">
        <v>44</v>
      </c>
      <c r="I7" s="19" t="s">
        <v>29</v>
      </c>
      <c r="J7" s="21">
        <v>26</v>
      </c>
      <c r="K7" s="19" t="s">
        <v>30</v>
      </c>
      <c r="L7" s="19" t="s">
        <v>30</v>
      </c>
      <c r="M7" s="20">
        <v>0</v>
      </c>
      <c r="N7" s="20">
        <v>0</v>
      </c>
      <c r="O7" s="20">
        <v>0</v>
      </c>
      <c r="P7" s="21">
        <v>6</v>
      </c>
      <c r="Q7" s="21">
        <v>0</v>
      </c>
      <c r="R7" s="21">
        <v>0</v>
      </c>
      <c r="S7" s="21">
        <v>0.8</v>
      </c>
    </row>
    <row r="8" spans="1:19">
      <c r="A8" s="19" t="s">
        <v>77</v>
      </c>
      <c r="B8" s="14" t="s">
        <v>78</v>
      </c>
      <c r="C8" s="14" t="s">
        <v>79</v>
      </c>
      <c r="D8" s="14" t="s">
        <v>0</v>
      </c>
      <c r="E8" s="21">
        <v>190850</v>
      </c>
      <c r="F8" s="22">
        <v>44203.725289606482</v>
      </c>
      <c r="G8" s="15">
        <f t="shared" si="0"/>
        <v>7.5</v>
      </c>
      <c r="H8" s="19" t="s">
        <v>53</v>
      </c>
      <c r="I8" s="19" t="s">
        <v>29</v>
      </c>
      <c r="J8" s="21">
        <v>42</v>
      </c>
      <c r="K8" s="19" t="s">
        <v>30</v>
      </c>
      <c r="L8" s="19" t="s">
        <v>30</v>
      </c>
      <c r="M8" s="20">
        <v>0</v>
      </c>
      <c r="N8" s="20">
        <v>0</v>
      </c>
      <c r="O8" s="20">
        <v>0</v>
      </c>
      <c r="P8" s="21">
        <v>6</v>
      </c>
      <c r="Q8" s="21">
        <v>0</v>
      </c>
      <c r="R8" s="21">
        <v>1.5</v>
      </c>
      <c r="S8" s="21">
        <v>0</v>
      </c>
    </row>
    <row r="9" spans="1:19">
      <c r="A9" s="19" t="s">
        <v>77</v>
      </c>
      <c r="B9" s="14" t="s">
        <v>78</v>
      </c>
      <c r="C9" s="14" t="s">
        <v>79</v>
      </c>
      <c r="D9" s="14" t="s">
        <v>0</v>
      </c>
      <c r="E9" s="21">
        <v>189137</v>
      </c>
      <c r="F9" s="22">
        <v>44196.765998182869</v>
      </c>
      <c r="G9" s="15">
        <f t="shared" si="0"/>
        <v>7.5</v>
      </c>
      <c r="H9" s="19" t="s">
        <v>69</v>
      </c>
      <c r="I9" s="19" t="s">
        <v>29</v>
      </c>
      <c r="J9" s="21">
        <v>22</v>
      </c>
      <c r="K9" s="19" t="s">
        <v>30</v>
      </c>
      <c r="L9" s="19" t="s">
        <v>30</v>
      </c>
      <c r="M9" s="20">
        <v>0</v>
      </c>
      <c r="N9" s="20">
        <v>0</v>
      </c>
      <c r="O9" s="20">
        <v>0</v>
      </c>
      <c r="P9" s="21">
        <v>6</v>
      </c>
      <c r="Q9" s="21">
        <v>0</v>
      </c>
      <c r="R9" s="21">
        <v>1.5</v>
      </c>
      <c r="S9" s="21">
        <v>0</v>
      </c>
    </row>
    <row r="10" spans="1:19">
      <c r="A10" s="19" t="s">
        <v>77</v>
      </c>
      <c r="B10" s="14" t="s">
        <v>78</v>
      </c>
      <c r="C10" s="14" t="s">
        <v>79</v>
      </c>
      <c r="D10" s="14" t="s">
        <v>0</v>
      </c>
      <c r="E10" s="21">
        <v>187696</v>
      </c>
      <c r="F10" s="22">
        <v>44188.907664398146</v>
      </c>
      <c r="G10" s="15">
        <f t="shared" si="0"/>
        <v>7.5</v>
      </c>
      <c r="H10" s="19" t="s">
        <v>73</v>
      </c>
      <c r="I10" s="19" t="s">
        <v>29</v>
      </c>
      <c r="J10" s="21">
        <v>24</v>
      </c>
      <c r="K10" s="19" t="s">
        <v>30</v>
      </c>
      <c r="L10" s="19" t="s">
        <v>30</v>
      </c>
      <c r="M10" s="20">
        <v>0</v>
      </c>
      <c r="N10" s="20">
        <v>0</v>
      </c>
      <c r="O10" s="20">
        <v>0</v>
      </c>
      <c r="P10" s="21">
        <v>6</v>
      </c>
      <c r="Q10" s="21">
        <v>0</v>
      </c>
      <c r="R10" s="21">
        <v>1.5</v>
      </c>
      <c r="S10" s="21">
        <v>0</v>
      </c>
    </row>
    <row r="11" spans="1:19">
      <c r="A11" s="19" t="s">
        <v>77</v>
      </c>
      <c r="B11" s="14" t="s">
        <v>78</v>
      </c>
      <c r="C11" s="14" t="s">
        <v>79</v>
      </c>
      <c r="D11" s="14" t="s">
        <v>0</v>
      </c>
      <c r="E11" s="21">
        <v>193967</v>
      </c>
      <c r="F11" s="22">
        <v>44213.941939467593</v>
      </c>
      <c r="G11" s="15">
        <f t="shared" si="0"/>
        <v>7.4</v>
      </c>
      <c r="H11" s="19" t="s">
        <v>28</v>
      </c>
      <c r="I11" s="19" t="s">
        <v>29</v>
      </c>
      <c r="J11" s="21">
        <v>36</v>
      </c>
      <c r="K11" s="19" t="s">
        <v>30</v>
      </c>
      <c r="L11" s="19" t="s">
        <v>30</v>
      </c>
      <c r="M11" s="20">
        <v>0</v>
      </c>
      <c r="N11" s="20">
        <v>0</v>
      </c>
      <c r="O11" s="20">
        <v>0</v>
      </c>
      <c r="P11" s="21">
        <v>6</v>
      </c>
      <c r="Q11" s="21">
        <v>0</v>
      </c>
      <c r="R11" s="21">
        <v>1.4</v>
      </c>
      <c r="S11" s="21">
        <v>0</v>
      </c>
    </row>
    <row r="12" spans="1:19">
      <c r="A12" s="19" t="s">
        <v>77</v>
      </c>
      <c r="B12" s="14" t="s">
        <v>78</v>
      </c>
      <c r="C12" s="14" t="s">
        <v>79</v>
      </c>
      <c r="D12" s="14" t="s">
        <v>0</v>
      </c>
      <c r="E12" s="21">
        <v>191152</v>
      </c>
      <c r="F12" s="22">
        <v>44204.571725393514</v>
      </c>
      <c r="G12" s="15">
        <f t="shared" si="0"/>
        <v>6</v>
      </c>
      <c r="H12" s="19" t="s">
        <v>52</v>
      </c>
      <c r="I12" s="19" t="s">
        <v>29</v>
      </c>
      <c r="J12" s="21">
        <v>26</v>
      </c>
      <c r="K12" s="19" t="s">
        <v>30</v>
      </c>
      <c r="L12" s="19" t="s">
        <v>30</v>
      </c>
      <c r="M12" s="20">
        <v>0</v>
      </c>
      <c r="N12" s="20">
        <v>0</v>
      </c>
      <c r="O12" s="20">
        <v>0</v>
      </c>
      <c r="P12" s="21">
        <v>6</v>
      </c>
      <c r="Q12" s="21">
        <v>0</v>
      </c>
      <c r="R12" s="21">
        <v>0</v>
      </c>
      <c r="S12" s="21">
        <v>0</v>
      </c>
    </row>
    <row r="13" spans="1:19" s="40" customFormat="1">
      <c r="A13" s="19" t="s">
        <v>77</v>
      </c>
      <c r="B13" s="14" t="s">
        <v>78</v>
      </c>
      <c r="C13" s="14" t="s">
        <v>79</v>
      </c>
      <c r="D13" s="14" t="s">
        <v>0</v>
      </c>
      <c r="E13" s="21">
        <v>187289</v>
      </c>
      <c r="F13" s="22">
        <v>44188.568262627312</v>
      </c>
      <c r="G13" s="15">
        <f t="shared" si="0"/>
        <v>0</v>
      </c>
      <c r="H13" s="19" t="s">
        <v>74</v>
      </c>
      <c r="I13" s="19" t="s">
        <v>29</v>
      </c>
      <c r="J13" s="21">
        <v>22</v>
      </c>
      <c r="K13" s="19" t="s">
        <v>30</v>
      </c>
      <c r="L13" s="19" t="s">
        <v>30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1">
        <v>0</v>
      </c>
    </row>
  </sheetData>
  <autoFilter ref="A1:S13">
    <sortState ref="A2:S13">
      <sortCondition descending="1" ref="G2"/>
    </sortState>
  </autoFilter>
  <sortState ref="A2:V20">
    <sortCondition descending="1" ref="G2:G20"/>
    <sortCondition descending="1" ref="M2:M20"/>
    <sortCondition descending="1" ref="S2:S20"/>
    <sortCondition descending="1" ref="Q2:Q20"/>
    <sortCondition ref="D2:D20" customList="CLASSIFICADO,DESCLASSIFICADO,CANCELADO"/>
  </sortState>
  <phoneticPr fontId="6" type="noConversion"/>
  <pageMargins left="0.51181102362204722" right="0.47244094488188981" top="0.78740157480314965" bottom="0.78740157480314965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showGridLines="0" zoomScaleSheetLayoutView="40" workbookViewId="0">
      <selection activeCell="E6" sqref="E6"/>
    </sheetView>
  </sheetViews>
  <sheetFormatPr defaultColWidth="21.7109375" defaultRowHeight="15.75"/>
  <cols>
    <col min="1" max="1" width="47.7109375" style="10" customWidth="1"/>
    <col min="2" max="7" width="21.7109375" style="11"/>
    <col min="8" max="9" width="47.7109375" style="11" customWidth="1"/>
    <col min="10" max="16384" width="21.7109375" style="11"/>
  </cols>
  <sheetData>
    <row r="1" spans="1:19" s="12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0" customFormat="1" ht="15">
      <c r="A2" s="16" t="s">
        <v>77</v>
      </c>
      <c r="B2" s="14" t="s">
        <v>78</v>
      </c>
      <c r="C2" s="14" t="s">
        <v>79</v>
      </c>
      <c r="D2" s="14" t="s">
        <v>1</v>
      </c>
      <c r="E2" s="17">
        <v>189799</v>
      </c>
      <c r="F2" s="18">
        <v>44201.486079513888</v>
      </c>
      <c r="G2" s="15">
        <f>SUM(M2:S2)</f>
        <v>7.4</v>
      </c>
      <c r="H2" s="16" t="s">
        <v>56</v>
      </c>
      <c r="I2" s="16" t="s">
        <v>57</v>
      </c>
      <c r="J2" s="17">
        <v>31</v>
      </c>
      <c r="K2" s="20" t="s">
        <v>30</v>
      </c>
      <c r="L2" s="20" t="s">
        <v>30</v>
      </c>
      <c r="M2" s="20">
        <v>0</v>
      </c>
      <c r="N2" s="20">
        <v>0</v>
      </c>
      <c r="O2" s="17">
        <v>3</v>
      </c>
      <c r="P2" s="20">
        <v>0</v>
      </c>
      <c r="Q2" s="20">
        <v>0</v>
      </c>
      <c r="R2" s="23">
        <v>0</v>
      </c>
      <c r="S2" s="17">
        <v>4.4000000000000004</v>
      </c>
    </row>
    <row r="3" spans="1:19" s="10" customFormat="1" ht="15">
      <c r="A3" s="16" t="s">
        <v>77</v>
      </c>
      <c r="B3" s="14" t="s">
        <v>78</v>
      </c>
      <c r="C3" s="14" t="s">
        <v>79</v>
      </c>
      <c r="D3" s="14" t="s">
        <v>1</v>
      </c>
      <c r="E3" s="17">
        <v>189254</v>
      </c>
      <c r="F3" s="18">
        <v>44198.477235624996</v>
      </c>
      <c r="G3" s="15">
        <f t="shared" ref="G3" si="0">SUM(M3:S3)</f>
        <v>4</v>
      </c>
      <c r="H3" s="16" t="s">
        <v>66</v>
      </c>
      <c r="I3" s="16" t="s">
        <v>57</v>
      </c>
      <c r="J3" s="17">
        <v>31</v>
      </c>
      <c r="K3" s="20" t="s">
        <v>30</v>
      </c>
      <c r="L3" s="20" t="s">
        <v>30</v>
      </c>
      <c r="M3" s="20">
        <v>0</v>
      </c>
      <c r="N3" s="20">
        <v>0</v>
      </c>
      <c r="O3" s="17">
        <v>3</v>
      </c>
      <c r="P3" s="20">
        <v>0</v>
      </c>
      <c r="Q3" s="20">
        <v>0</v>
      </c>
      <c r="R3" s="23">
        <v>0</v>
      </c>
      <c r="S3" s="17">
        <v>1</v>
      </c>
    </row>
  </sheetData>
  <sortState ref="A2:V13">
    <sortCondition descending="1" ref="G2:G13"/>
    <sortCondition descending="1" ref="M2:M13"/>
    <sortCondition descending="1" ref="S2:S13"/>
    <sortCondition descending="1" ref="Q2:Q13"/>
    <sortCondition ref="D2:D13" customList="CLASSIFICADO,DESCLASSIFICADO,CANCELADO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zoomScale="90" zoomScaleNormal="90" zoomScaleSheetLayoutView="40" workbookViewId="0">
      <selection activeCell="C2" sqref="C2:C11"/>
    </sheetView>
  </sheetViews>
  <sheetFormatPr defaultColWidth="17.7109375" defaultRowHeight="15"/>
  <cols>
    <col min="1" max="1" width="47.7109375" style="1" customWidth="1"/>
    <col min="2" max="7" width="21.7109375" style="1" customWidth="1"/>
    <col min="8" max="9" width="47.7109375" style="1" customWidth="1"/>
    <col min="10" max="19" width="21.7109375" style="1" customWidth="1"/>
    <col min="20" max="16384" width="17.7109375" style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41" customFormat="1" ht="14.25">
      <c r="A2" s="16" t="s">
        <v>77</v>
      </c>
      <c r="B2" s="14" t="s">
        <v>78</v>
      </c>
      <c r="C2" s="14" t="s">
        <v>79</v>
      </c>
      <c r="D2" s="14" t="s">
        <v>1</v>
      </c>
      <c r="E2" s="17">
        <v>193783</v>
      </c>
      <c r="F2" s="18">
        <v>44213.562740289351</v>
      </c>
      <c r="G2" s="15">
        <f t="shared" ref="G2:G11" si="0">SUM(M2:S2)</f>
        <v>25.5</v>
      </c>
      <c r="H2" s="16" t="s">
        <v>39</v>
      </c>
      <c r="I2" s="16" t="s">
        <v>32</v>
      </c>
      <c r="J2" s="17">
        <v>46</v>
      </c>
      <c r="K2" s="16" t="s">
        <v>30</v>
      </c>
      <c r="L2" s="16" t="s">
        <v>30</v>
      </c>
      <c r="M2" s="17">
        <v>0</v>
      </c>
      <c r="N2" s="17">
        <v>0</v>
      </c>
      <c r="O2" s="17">
        <v>0</v>
      </c>
      <c r="P2" s="17">
        <v>6</v>
      </c>
      <c r="Q2" s="17">
        <v>0</v>
      </c>
      <c r="R2" s="17">
        <v>1.5</v>
      </c>
      <c r="S2" s="17">
        <v>18</v>
      </c>
    </row>
    <row r="3" spans="1:19" s="41" customFormat="1" ht="14.25">
      <c r="A3" s="16" t="s">
        <v>77</v>
      </c>
      <c r="B3" s="14" t="s">
        <v>78</v>
      </c>
      <c r="C3" s="14" t="s">
        <v>79</v>
      </c>
      <c r="D3" s="14" t="s">
        <v>1</v>
      </c>
      <c r="E3" s="17">
        <v>193778</v>
      </c>
      <c r="F3" s="18">
        <v>44213.545473020829</v>
      </c>
      <c r="G3" s="15">
        <f t="shared" si="0"/>
        <v>17.100000000000001</v>
      </c>
      <c r="H3" s="16" t="s">
        <v>40</v>
      </c>
      <c r="I3" s="16" t="s">
        <v>32</v>
      </c>
      <c r="J3" s="17">
        <v>29</v>
      </c>
      <c r="K3" s="16" t="s">
        <v>30</v>
      </c>
      <c r="L3" s="16" t="s">
        <v>30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1.5</v>
      </c>
      <c r="S3" s="17">
        <v>15.6</v>
      </c>
    </row>
    <row r="4" spans="1:19" s="41" customFormat="1" ht="14.25">
      <c r="A4" s="16" t="s">
        <v>77</v>
      </c>
      <c r="B4" s="14" t="s">
        <v>78</v>
      </c>
      <c r="C4" s="14" t="s">
        <v>79</v>
      </c>
      <c r="D4" s="14" t="s">
        <v>0</v>
      </c>
      <c r="E4" s="17">
        <v>189356</v>
      </c>
      <c r="F4" s="18">
        <v>44199.810764236106</v>
      </c>
      <c r="G4" s="15">
        <f t="shared" si="0"/>
        <v>17.5</v>
      </c>
      <c r="H4" s="16" t="s">
        <v>63</v>
      </c>
      <c r="I4" s="16" t="s">
        <v>32</v>
      </c>
      <c r="J4" s="17">
        <v>27</v>
      </c>
      <c r="K4" s="16" t="s">
        <v>35</v>
      </c>
      <c r="L4" s="16" t="s">
        <v>30</v>
      </c>
      <c r="M4" s="17">
        <v>6</v>
      </c>
      <c r="N4" s="17">
        <v>4</v>
      </c>
      <c r="O4" s="17">
        <v>0</v>
      </c>
      <c r="P4" s="17">
        <v>6</v>
      </c>
      <c r="Q4" s="17">
        <v>0</v>
      </c>
      <c r="R4" s="17">
        <v>1.5</v>
      </c>
      <c r="S4" s="17">
        <v>0</v>
      </c>
    </row>
    <row r="5" spans="1:19" s="41" customFormat="1" ht="14.25">
      <c r="A5" s="16" t="s">
        <v>77</v>
      </c>
      <c r="B5" s="14" t="s">
        <v>78</v>
      </c>
      <c r="C5" s="14" t="s">
        <v>79</v>
      </c>
      <c r="D5" s="14" t="s">
        <v>0</v>
      </c>
      <c r="E5" s="17">
        <v>189670</v>
      </c>
      <c r="F5" s="18">
        <v>44200.760088923613</v>
      </c>
      <c r="G5" s="15">
        <f t="shared" si="0"/>
        <v>11.5</v>
      </c>
      <c r="H5" s="16" t="s">
        <v>60</v>
      </c>
      <c r="I5" s="16" t="s">
        <v>32</v>
      </c>
      <c r="J5" s="17">
        <v>36</v>
      </c>
      <c r="K5" s="16" t="s">
        <v>35</v>
      </c>
      <c r="L5" s="16" t="s">
        <v>30</v>
      </c>
      <c r="M5" s="17">
        <v>6</v>
      </c>
      <c r="N5" s="17">
        <v>4</v>
      </c>
      <c r="O5" s="17">
        <v>0</v>
      </c>
      <c r="P5" s="17">
        <v>0</v>
      </c>
      <c r="Q5" s="17">
        <v>0</v>
      </c>
      <c r="R5" s="17">
        <v>1.5</v>
      </c>
      <c r="S5" s="17">
        <v>0</v>
      </c>
    </row>
    <row r="6" spans="1:19" s="41" customFormat="1" ht="14.25">
      <c r="A6" s="16" t="s">
        <v>77</v>
      </c>
      <c r="B6" s="14" t="s">
        <v>78</v>
      </c>
      <c r="C6" s="14" t="s">
        <v>79</v>
      </c>
      <c r="D6" s="14" t="s">
        <v>0</v>
      </c>
      <c r="E6" s="17">
        <v>191628</v>
      </c>
      <c r="F6" s="18">
        <v>44206.917703206018</v>
      </c>
      <c r="G6" s="15">
        <f t="shared" si="0"/>
        <v>10</v>
      </c>
      <c r="H6" s="16" t="s">
        <v>48</v>
      </c>
      <c r="I6" s="16" t="s">
        <v>32</v>
      </c>
      <c r="J6" s="17">
        <v>31</v>
      </c>
      <c r="K6" s="16" t="s">
        <v>35</v>
      </c>
      <c r="L6" s="16" t="s">
        <v>30</v>
      </c>
      <c r="M6" s="17">
        <v>6</v>
      </c>
      <c r="N6" s="17">
        <v>4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</row>
    <row r="7" spans="1:19" s="41" customFormat="1" ht="14.25">
      <c r="A7" s="16" t="s">
        <v>77</v>
      </c>
      <c r="B7" s="14" t="s">
        <v>78</v>
      </c>
      <c r="C7" s="14" t="s">
        <v>79</v>
      </c>
      <c r="D7" s="14" t="s">
        <v>0</v>
      </c>
      <c r="E7" s="17">
        <v>193807</v>
      </c>
      <c r="F7" s="18">
        <v>44213.620230578701</v>
      </c>
      <c r="G7" s="15">
        <f t="shared" si="0"/>
        <v>1.5</v>
      </c>
      <c r="H7" s="16" t="s">
        <v>38</v>
      </c>
      <c r="I7" s="16" t="s">
        <v>32</v>
      </c>
      <c r="J7" s="17">
        <v>32</v>
      </c>
      <c r="K7" s="16" t="s">
        <v>30</v>
      </c>
      <c r="L7" s="16" t="s">
        <v>30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1.5</v>
      </c>
      <c r="S7" s="17">
        <v>0</v>
      </c>
    </row>
    <row r="8" spans="1:19" s="41" customFormat="1" ht="14.25">
      <c r="A8" s="16" t="s">
        <v>77</v>
      </c>
      <c r="B8" s="14" t="s">
        <v>78</v>
      </c>
      <c r="C8" s="14" t="s">
        <v>79</v>
      </c>
      <c r="D8" s="14" t="s">
        <v>0</v>
      </c>
      <c r="E8" s="17">
        <v>193957</v>
      </c>
      <c r="F8" s="18">
        <v>44213.93198710648</v>
      </c>
      <c r="G8" s="15">
        <f t="shared" si="0"/>
        <v>1</v>
      </c>
      <c r="H8" s="16" t="s">
        <v>31</v>
      </c>
      <c r="I8" s="16" t="s">
        <v>32</v>
      </c>
      <c r="J8" s="17">
        <v>24</v>
      </c>
      <c r="K8" s="16" t="s">
        <v>30</v>
      </c>
      <c r="L8" s="16" t="s">
        <v>30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1</v>
      </c>
      <c r="S8" s="17">
        <v>0</v>
      </c>
    </row>
    <row r="9" spans="1:19" s="41" customFormat="1" ht="14.25">
      <c r="A9" s="16" t="s">
        <v>77</v>
      </c>
      <c r="B9" s="14" t="s">
        <v>78</v>
      </c>
      <c r="C9" s="14" t="s">
        <v>79</v>
      </c>
      <c r="D9" s="14" t="s">
        <v>0</v>
      </c>
      <c r="E9" s="17">
        <v>189849</v>
      </c>
      <c r="F9" s="18">
        <v>44201.610229768514</v>
      </c>
      <c r="G9" s="15">
        <f t="shared" si="0"/>
        <v>0</v>
      </c>
      <c r="H9" s="16" t="s">
        <v>55</v>
      </c>
      <c r="I9" s="16" t="s">
        <v>32</v>
      </c>
      <c r="J9" s="17">
        <v>30</v>
      </c>
      <c r="K9" s="16" t="s">
        <v>30</v>
      </c>
      <c r="L9" s="16" t="s">
        <v>30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9" s="41" customFormat="1" ht="14.25">
      <c r="A10" s="16" t="s">
        <v>77</v>
      </c>
      <c r="B10" s="14" t="s">
        <v>78</v>
      </c>
      <c r="C10" s="14" t="s">
        <v>79</v>
      </c>
      <c r="D10" s="30" t="s">
        <v>4</v>
      </c>
      <c r="E10" s="17">
        <v>189671</v>
      </c>
      <c r="F10" s="18">
        <v>44200.760103125001</v>
      </c>
      <c r="G10" s="15">
        <f t="shared" si="0"/>
        <v>11.5</v>
      </c>
      <c r="H10" s="16" t="s">
        <v>60</v>
      </c>
      <c r="I10" s="16" t="s">
        <v>32</v>
      </c>
      <c r="J10" s="17">
        <v>36</v>
      </c>
      <c r="K10" s="16" t="s">
        <v>35</v>
      </c>
      <c r="L10" s="16" t="s">
        <v>30</v>
      </c>
      <c r="M10" s="17">
        <v>6</v>
      </c>
      <c r="N10" s="17">
        <v>4</v>
      </c>
      <c r="O10" s="17">
        <v>0</v>
      </c>
      <c r="P10" s="17">
        <v>0</v>
      </c>
      <c r="Q10" s="17">
        <v>0</v>
      </c>
      <c r="R10" s="17">
        <v>1.5</v>
      </c>
      <c r="S10" s="17">
        <v>0</v>
      </c>
    </row>
    <row r="11" spans="1:19" s="41" customFormat="1" ht="14.25">
      <c r="A11" s="16" t="s">
        <v>77</v>
      </c>
      <c r="B11" s="14" t="s">
        <v>78</v>
      </c>
      <c r="C11" s="14" t="s">
        <v>79</v>
      </c>
      <c r="D11" s="30" t="s">
        <v>4</v>
      </c>
      <c r="E11" s="17">
        <v>191787</v>
      </c>
      <c r="F11" s="18">
        <v>44207.51496414352</v>
      </c>
      <c r="G11" s="15">
        <f t="shared" si="0"/>
        <v>10</v>
      </c>
      <c r="H11" s="16" t="s">
        <v>48</v>
      </c>
      <c r="I11" s="16" t="s">
        <v>32</v>
      </c>
      <c r="J11" s="17">
        <v>31</v>
      </c>
      <c r="K11" s="16" t="s">
        <v>35</v>
      </c>
      <c r="L11" s="16" t="s">
        <v>30</v>
      </c>
      <c r="M11" s="17">
        <v>6</v>
      </c>
      <c r="N11" s="17">
        <v>4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</sheetData>
  <autoFilter ref="A1:S7"/>
  <sortState ref="A2:S11">
    <sortCondition descending="1" ref="G2"/>
  </sortState>
  <pageMargins left="0.19685039370078741" right="0.19685039370078741" top="0.19685039370078741" bottom="0.19685039370078741" header="0" footer="0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"/>
  <sheetViews>
    <sheetView workbookViewId="0">
      <selection activeCell="F9" sqref="F9"/>
    </sheetView>
  </sheetViews>
  <sheetFormatPr defaultRowHeight="15"/>
  <cols>
    <col min="1" max="1" width="46" customWidth="1"/>
    <col min="4" max="4" width="20" customWidth="1"/>
    <col min="5" max="5" width="25.85546875" customWidth="1"/>
    <col min="6" max="6" width="26.140625" customWidth="1"/>
    <col min="7" max="7" width="16.28515625" customWidth="1"/>
    <col min="8" max="8" width="48.140625" customWidth="1"/>
    <col min="9" max="19" width="30.42578125" customWidth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" customFormat="1">
      <c r="A2" s="16" t="s">
        <v>77</v>
      </c>
      <c r="B2" s="14" t="s">
        <v>78</v>
      </c>
      <c r="C2" s="14" t="s">
        <v>79</v>
      </c>
      <c r="D2" s="27" t="s">
        <v>0</v>
      </c>
      <c r="E2" s="17">
        <v>193904</v>
      </c>
      <c r="F2" s="18">
        <v>44213.853140949075</v>
      </c>
      <c r="G2" s="28">
        <f>SUM(M2:S2)</f>
        <v>11</v>
      </c>
      <c r="H2" s="16" t="s">
        <v>33</v>
      </c>
      <c r="I2" s="16" t="s">
        <v>34</v>
      </c>
      <c r="J2" s="17">
        <v>45</v>
      </c>
      <c r="K2" s="16" t="s">
        <v>35</v>
      </c>
      <c r="L2" s="29" t="s">
        <v>30</v>
      </c>
      <c r="M2" s="17">
        <v>6</v>
      </c>
      <c r="N2" s="29">
        <v>4</v>
      </c>
      <c r="O2" s="29">
        <v>0</v>
      </c>
      <c r="P2" s="29">
        <v>0</v>
      </c>
      <c r="Q2" s="29">
        <v>0</v>
      </c>
      <c r="R2" s="42">
        <v>1</v>
      </c>
      <c r="S2" s="42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showGridLines="0" zoomScaleSheetLayoutView="70" workbookViewId="0">
      <selection activeCell="B17" sqref="B17"/>
    </sheetView>
  </sheetViews>
  <sheetFormatPr defaultColWidth="21.7109375" defaultRowHeight="15"/>
  <cols>
    <col min="1" max="1" width="47.7109375" style="10" customWidth="1"/>
    <col min="2" max="7" width="21.7109375" style="10"/>
    <col min="8" max="9" width="47.7109375" style="10" customWidth="1"/>
    <col min="10" max="16384" width="21.7109375" style="10"/>
  </cols>
  <sheetData>
    <row r="1" spans="1:19" s="13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>
      <c r="A2" s="16" t="s">
        <v>77</v>
      </c>
      <c r="B2" s="14" t="s">
        <v>78</v>
      </c>
      <c r="C2" s="14" t="s">
        <v>79</v>
      </c>
      <c r="D2" s="14" t="s">
        <v>1</v>
      </c>
      <c r="E2" s="17">
        <v>189344</v>
      </c>
      <c r="F2" s="18">
        <v>44199.71127670139</v>
      </c>
      <c r="G2" s="15">
        <f t="shared" ref="G2" si="0">SUM(M2:S2)</f>
        <v>12.1</v>
      </c>
      <c r="H2" s="16" t="s">
        <v>64</v>
      </c>
      <c r="I2" s="16" t="s">
        <v>59</v>
      </c>
      <c r="J2" s="17">
        <v>21</v>
      </c>
      <c r="K2" s="16" t="s">
        <v>30</v>
      </c>
      <c r="L2" s="16" t="s">
        <v>30</v>
      </c>
      <c r="M2" s="17">
        <v>0</v>
      </c>
      <c r="N2" s="17">
        <v>0</v>
      </c>
      <c r="O2" s="17">
        <v>3</v>
      </c>
      <c r="P2" s="20">
        <v>0</v>
      </c>
      <c r="Q2" s="20">
        <v>0</v>
      </c>
      <c r="R2" s="17">
        <v>1.1000000000000001</v>
      </c>
      <c r="S2" s="17">
        <v>8</v>
      </c>
    </row>
    <row r="3" spans="1:19">
      <c r="A3" s="16" t="s">
        <v>77</v>
      </c>
      <c r="B3" s="14" t="s">
        <v>78</v>
      </c>
      <c r="C3" s="14" t="s">
        <v>79</v>
      </c>
      <c r="D3" s="14" t="s">
        <v>0</v>
      </c>
      <c r="E3" s="17">
        <v>189761</v>
      </c>
      <c r="F3" s="18">
        <v>44201.370093761572</v>
      </c>
      <c r="G3" s="15">
        <f>SUM(M3:S3)</f>
        <v>13.8</v>
      </c>
      <c r="H3" s="16" t="s">
        <v>58</v>
      </c>
      <c r="I3" s="16" t="s">
        <v>59</v>
      </c>
      <c r="J3" s="17">
        <v>27</v>
      </c>
      <c r="K3" s="16" t="s">
        <v>35</v>
      </c>
      <c r="L3" s="16" t="s">
        <v>30</v>
      </c>
      <c r="M3" s="17">
        <v>6</v>
      </c>
      <c r="N3" s="17">
        <v>4</v>
      </c>
      <c r="O3" s="17">
        <v>3</v>
      </c>
      <c r="P3" s="20">
        <v>0</v>
      </c>
      <c r="Q3" s="20">
        <v>0</v>
      </c>
      <c r="R3" s="17">
        <v>0.8</v>
      </c>
      <c r="S3" s="17">
        <v>0</v>
      </c>
    </row>
  </sheetData>
  <sortState ref="A2:V6">
    <sortCondition ref="A2:A6"/>
    <sortCondition descending="1" ref="G2:G6"/>
  </sortState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C8" sqref="B8:C8"/>
    </sheetView>
  </sheetViews>
  <sheetFormatPr defaultRowHeight="15"/>
  <cols>
    <col min="1" max="1" width="30.5703125" customWidth="1"/>
    <col min="4" max="4" width="27.140625" customWidth="1"/>
    <col min="5" max="5" width="17.5703125" customWidth="1"/>
    <col min="6" max="6" width="27.7109375" customWidth="1"/>
    <col min="7" max="7" width="15.28515625" customWidth="1"/>
    <col min="8" max="8" width="42.28515625" bestFit="1" customWidth="1"/>
    <col min="9" max="9" width="41.140625" customWidth="1"/>
    <col min="11" max="11" width="16.85546875" customWidth="1"/>
    <col min="12" max="12" width="17.28515625" customWidth="1"/>
    <col min="13" max="19" width="21.7109375" customWidth="1"/>
  </cols>
  <sheetData>
    <row r="1" spans="1:19" s="13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0" customFormat="1">
      <c r="A2" s="16" t="s">
        <v>77</v>
      </c>
      <c r="B2" s="14" t="s">
        <v>78</v>
      </c>
      <c r="C2" s="14" t="s">
        <v>79</v>
      </c>
      <c r="D2" s="14" t="s">
        <v>1</v>
      </c>
      <c r="E2" s="17">
        <v>193858</v>
      </c>
      <c r="F2" s="18">
        <v>44213.745979826388</v>
      </c>
      <c r="G2" s="15">
        <f>SUM(M2:S2)</f>
        <v>15.7</v>
      </c>
      <c r="H2" s="16" t="s">
        <v>36</v>
      </c>
      <c r="I2" s="16" t="s">
        <v>37</v>
      </c>
      <c r="J2" s="17">
        <v>31</v>
      </c>
      <c r="K2" s="16" t="s">
        <v>30</v>
      </c>
      <c r="L2" s="16" t="s">
        <v>30</v>
      </c>
      <c r="M2" s="17">
        <v>0</v>
      </c>
      <c r="N2" s="17">
        <v>0</v>
      </c>
      <c r="O2" s="17">
        <v>0</v>
      </c>
      <c r="P2" s="17">
        <v>6</v>
      </c>
      <c r="Q2" s="17">
        <v>0</v>
      </c>
      <c r="R2" s="17">
        <v>0.5</v>
      </c>
      <c r="S2" s="17">
        <v>9.1999999999999993</v>
      </c>
    </row>
    <row r="3" spans="1:19" s="10" customFormat="1">
      <c r="A3" s="16" t="s">
        <v>77</v>
      </c>
      <c r="B3" s="14" t="s">
        <v>78</v>
      </c>
      <c r="C3" s="14" t="s">
        <v>79</v>
      </c>
      <c r="D3" s="14" t="s">
        <v>0</v>
      </c>
      <c r="E3" s="17">
        <v>190698</v>
      </c>
      <c r="F3" s="18">
        <v>44203.478655960644</v>
      </c>
      <c r="G3" s="15">
        <f>SUM(M3:S3)</f>
        <v>10</v>
      </c>
      <c r="H3" s="16" t="s">
        <v>54</v>
      </c>
      <c r="I3" s="16" t="s">
        <v>37</v>
      </c>
      <c r="J3" s="17">
        <v>28</v>
      </c>
      <c r="K3" s="16" t="s">
        <v>35</v>
      </c>
      <c r="L3" s="16" t="s">
        <v>30</v>
      </c>
      <c r="M3" s="17">
        <v>6</v>
      </c>
      <c r="N3" s="17">
        <v>4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9" s="10" customFormat="1">
      <c r="A4" s="16" t="s">
        <v>77</v>
      </c>
      <c r="B4" s="14" t="s">
        <v>78</v>
      </c>
      <c r="C4" s="14" t="s">
        <v>79</v>
      </c>
      <c r="D4" s="14" t="s">
        <v>0</v>
      </c>
      <c r="E4" s="17">
        <v>192693</v>
      </c>
      <c r="F4" s="18">
        <v>44210.544000000002</v>
      </c>
      <c r="G4" s="15">
        <f>SUM(M4:S4)</f>
        <v>6</v>
      </c>
      <c r="H4" s="16" t="s">
        <v>46</v>
      </c>
      <c r="I4" s="16" t="s">
        <v>37</v>
      </c>
      <c r="J4" s="17">
        <v>21</v>
      </c>
      <c r="K4" s="16" t="s">
        <v>35</v>
      </c>
      <c r="L4" s="16" t="s">
        <v>30</v>
      </c>
      <c r="M4" s="17">
        <v>6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</row>
  </sheetData>
  <sortState ref="A2:S4">
    <sortCondition descending="1" ref="G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RESUMO</vt:lpstr>
      <vt:lpstr>CIRURGIÃO DENTISTA</vt:lpstr>
      <vt:lpstr>ENFERMEIRA</vt:lpstr>
      <vt:lpstr>TÉCNICO EM ENFERMAGEM</vt:lpstr>
      <vt:lpstr>AGENTE DE COMBATE À ENDEMIAS</vt:lpstr>
      <vt:lpstr>TÉCNICO DE SANEAMENTO</vt:lpstr>
      <vt:lpstr>MICROSCOPISTA</vt:lpstr>
      <vt:lpstr>AUXILIAR DE SAÚDE BUCAL</vt:lpstr>
      <vt:lpstr>ENFERMEIRA!Area_de_impressao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2021-01-08T11:36:29Z</cp:lastPrinted>
  <dcterms:created xsi:type="dcterms:W3CDTF">2020-08-11T18:27:10Z</dcterms:created>
  <dcterms:modified xsi:type="dcterms:W3CDTF">2021-01-21T01:08:48Z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