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956"/>
  </bookViews>
  <sheets>
    <sheet name="RESUMO" sheetId="16" r:id="rId1"/>
    <sheet name="ENGENHEIRO CIVIL" sheetId="7" r:id="rId2"/>
    <sheet name="GEÓLOGO" sheetId="21" r:id="rId3"/>
    <sheet name="APOIADOR TÉCNICO EM SANEAMENTO" sheetId="20" r:id="rId4"/>
    <sheet name="CIRURGIÃO DENTISTA" sheetId="24" r:id="rId5"/>
    <sheet name="ENFERMEIRA" sheetId="6" r:id="rId6"/>
    <sheet name="ASSISTENTE SOCIAL" sheetId="3" r:id="rId7"/>
    <sheet name="PSICÓLOGO" sheetId="12" r:id="rId8"/>
    <sheet name="FARMACÊUTICO " sheetId="17" r:id="rId9"/>
    <sheet name="FARMACÊUTICO BIOQUIMICO" sheetId="22" r:id="rId10"/>
    <sheet name="NUTRICIONISTA" sheetId="11" r:id="rId11"/>
    <sheet name="ANTROPOLOGO " sheetId="19" r:id="rId12"/>
    <sheet name="TÉCNICO EM ENFERMAGEM" sheetId="14" r:id="rId13"/>
    <sheet name="TECNICO DE SANEAMENTO" sheetId="15" r:id="rId14"/>
    <sheet name="MICROSCOPISTA" sheetId="23" r:id="rId15"/>
    <sheet name="AGENTE DE COMBATE A ENDEMIAS " sheetId="25" r:id="rId16"/>
  </sheets>
  <definedNames>
    <definedName name="_xlnm._FilterDatabase" localSheetId="15" hidden="1">'AGENTE DE COMBATE A ENDEMIAS '!$A$1:$S$5</definedName>
    <definedName name="_xlnm._FilterDatabase" localSheetId="6" hidden="1">'ASSISTENTE SOCIAL'!$A$1:$S$17</definedName>
    <definedName name="_xlnm._FilterDatabase" localSheetId="5" hidden="1">ENFERMEIRA!$A$1:$S$10</definedName>
    <definedName name="_xlnm._FilterDatabase" localSheetId="1" hidden="1">'ENGENHEIRO CIVIL'!$A$1:$S$23</definedName>
    <definedName name="_xlnm._FilterDatabase" localSheetId="8" hidden="1">'FARMACÊUTICO '!$A$1:$S$11</definedName>
    <definedName name="_xlnm._FilterDatabase" localSheetId="9" hidden="1">'FARMACÊUTICO BIOQUIMICO'!$A$1:$S$6</definedName>
    <definedName name="_xlnm._FilterDatabase" localSheetId="10" hidden="1">NUTRICIONISTA!$A$1:$S$14</definedName>
    <definedName name="_xlnm._FilterDatabase" localSheetId="7" hidden="1">PSICÓLOGO!$A$1:$S$32</definedName>
    <definedName name="_xlnm._FilterDatabase" localSheetId="12" hidden="1">'TÉCNICO EM ENFERMAGEM'!$A$1:$S$6</definedName>
  </definedNames>
  <calcPr calcId="124519"/>
</workbook>
</file>

<file path=xl/calcChain.xml><?xml version="1.0" encoding="utf-8"?>
<calcChain xmlns="http://schemas.openxmlformats.org/spreadsheetml/2006/main">
  <c r="G4" i="14"/>
  <c r="E20" i="16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B14"/>
  <c r="E14"/>
  <c r="D14"/>
  <c r="C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G19" i="7"/>
  <c r="G23"/>
  <c r="G10"/>
  <c r="G14"/>
  <c r="G17"/>
  <c r="G11"/>
  <c r="G9"/>
  <c r="G5"/>
  <c r="G7"/>
  <c r="G18"/>
  <c r="G19" i="3"/>
  <c r="G6"/>
  <c r="G17"/>
  <c r="G20" i="12"/>
  <c r="G5"/>
  <c r="G11"/>
  <c r="G21"/>
  <c r="G22"/>
  <c r="G7"/>
  <c r="G19"/>
  <c r="G17"/>
  <c r="G33"/>
  <c r="G15"/>
  <c r="G16"/>
  <c r="G30"/>
  <c r="G8"/>
  <c r="G13"/>
  <c r="G4"/>
  <c r="G23"/>
  <c r="G14"/>
  <c r="G2"/>
  <c r="G6"/>
  <c r="G27"/>
  <c r="G24"/>
  <c r="G12"/>
  <c r="G32"/>
  <c r="G10"/>
  <c r="G9"/>
  <c r="G3"/>
  <c r="G31"/>
  <c r="G34"/>
  <c r="G26"/>
  <c r="G25"/>
  <c r="G28"/>
  <c r="G29"/>
  <c r="G18"/>
  <c r="G9" i="3"/>
  <c r="G7"/>
  <c r="G15"/>
  <c r="G10"/>
  <c r="G2"/>
  <c r="G11"/>
  <c r="G12"/>
  <c r="G8"/>
  <c r="G14"/>
  <c r="G5"/>
  <c r="G18"/>
  <c r="G4"/>
  <c r="G13"/>
  <c r="G16"/>
  <c r="G3"/>
  <c r="G5" i="25"/>
  <c r="G3"/>
  <c r="G4"/>
  <c r="G2"/>
  <c r="G2" i="23"/>
  <c r="G5"/>
  <c r="G4"/>
  <c r="G3"/>
  <c r="G3" i="15"/>
  <c r="G2"/>
  <c r="G7" i="14"/>
  <c r="G5"/>
  <c r="G10"/>
  <c r="G9"/>
  <c r="G8"/>
  <c r="G3"/>
  <c r="G6"/>
  <c r="G2"/>
  <c r="G2" i="19"/>
  <c r="G3" i="11"/>
  <c r="G10"/>
  <c r="G5"/>
  <c r="G12"/>
  <c r="G2"/>
  <c r="G9"/>
  <c r="G11"/>
  <c r="G13"/>
  <c r="G6"/>
  <c r="G7"/>
  <c r="G8"/>
  <c r="G4"/>
  <c r="G14"/>
  <c r="G2" i="22"/>
  <c r="G6"/>
  <c r="G5"/>
  <c r="G3"/>
  <c r="G4"/>
  <c r="G2" i="17"/>
  <c r="G7"/>
  <c r="G11"/>
  <c r="G3"/>
  <c r="G9"/>
  <c r="G6"/>
  <c r="G5"/>
  <c r="G8"/>
  <c r="G4"/>
  <c r="G10"/>
  <c r="G6" i="6"/>
  <c r="G2"/>
  <c r="G4"/>
  <c r="G3"/>
  <c r="G7"/>
  <c r="G8"/>
  <c r="G10"/>
  <c r="G9"/>
  <c r="G5"/>
  <c r="G12"/>
  <c r="G11"/>
  <c r="G2" i="24"/>
  <c r="G3"/>
  <c r="G3" i="20"/>
  <c r="G4"/>
  <c r="G2"/>
  <c r="G3" i="21"/>
  <c r="G4"/>
  <c r="G2"/>
  <c r="G5"/>
  <c r="G6"/>
  <c r="G4" i="7"/>
  <c r="G16"/>
  <c r="G8"/>
  <c r="G12"/>
  <c r="G15"/>
  <c r="G24"/>
  <c r="G25"/>
  <c r="G26"/>
  <c r="G3"/>
  <c r="G22"/>
  <c r="G13"/>
  <c r="G2"/>
  <c r="G21"/>
  <c r="G6"/>
  <c r="G20"/>
  <c r="E21" i="16" l="1"/>
  <c r="C21"/>
  <c r="D21"/>
  <c r="B21"/>
</calcChain>
</file>

<file path=xl/sharedStrings.xml><?xml version="1.0" encoding="utf-8"?>
<sst xmlns="http://schemas.openxmlformats.org/spreadsheetml/2006/main" count="1470" uniqueCount="187">
  <si>
    <t>DESCLASSIFICADO</t>
  </si>
  <si>
    <t>CLASSIFICADO</t>
  </si>
  <si>
    <t>VAGA PRETENDIDA</t>
  </si>
  <si>
    <t>INSCRITOS</t>
  </si>
  <si>
    <t>CANCELADO</t>
  </si>
  <si>
    <t>TOTAL</t>
  </si>
  <si>
    <t>EDITAL</t>
  </si>
  <si>
    <t>FILIAL</t>
  </si>
  <si>
    <t>CLASSIFICAÇÃO</t>
  </si>
  <si>
    <t>INSCRIÇÃO</t>
  </si>
  <si>
    <t>DATA E HORA DA INSCRIÇÃO</t>
  </si>
  <si>
    <t>NOME</t>
  </si>
  <si>
    <t>FUNÇÃO PRETENDIDA</t>
  </si>
  <si>
    <t>IDADE</t>
  </si>
  <si>
    <t>INDÍGENA</t>
  </si>
  <si>
    <t>PORTADOR DE DEFICIÊNCIA</t>
  </si>
  <si>
    <t>PONTUAÇÃO INDÍGENA</t>
  </si>
  <si>
    <t>PONTUAÇÃO</t>
  </si>
  <si>
    <t>ORGANIZAÇÃO SOCIAL DE SAÚDE HOSPITAL E MATERNIDADE THEREZINHA DE JESUS</t>
  </si>
  <si>
    <t>PONTUACAO RESIDIR MESMA ALDEIA DO POLO</t>
  </si>
  <si>
    <t>PONTUACAO CARGOS TECNICOS</t>
  </si>
  <si>
    <t>PONTUACAO SUPERIOR COMPLETO</t>
  </si>
  <si>
    <t>PONTUACAO CURSO DE APERFEICOAMENTO</t>
  </si>
  <si>
    <t>PONTUACAO PÓS - GRADUAÇÃO NA ÁREA DE FORMAÇÃO</t>
  </si>
  <si>
    <t xml:space="preserve">PONTUACAO EXPERÊNCIA PROFISSIONAL NA ÁREA DE FORMAÇÃO </t>
  </si>
  <si>
    <t>UNIDADE</t>
  </si>
  <si>
    <t>COMITÊ INTERINSTITUCIONAL - DSEI ALTO RIO JURUÁ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</si>
  <si>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06 2020 DSEI ALTO RIO JURUÁ</t>
    </r>
  </si>
  <si>
    <t>MONA LISA BARROSO MARTINS</t>
  </si>
  <si>
    <t>ENGENHEIRO CIVIL</t>
  </si>
  <si>
    <t>NÃO</t>
  </si>
  <si>
    <t>SEDE DO DSEI</t>
  </si>
  <si>
    <t>SIM</t>
  </si>
  <si>
    <t>TATIANI DO SOCORRO GONÇALVES SANTOS VASCONCELOS</t>
  </si>
  <si>
    <t>ASSISTENTE SOCIAL</t>
  </si>
  <si>
    <t>DANILO AKEL VASCONCELOS</t>
  </si>
  <si>
    <t>JOÃO PAULO DA SILVA LEMOS</t>
  </si>
  <si>
    <t>GEÓLOGO</t>
  </si>
  <si>
    <t>MARIANA MARTINS CHAVES</t>
  </si>
  <si>
    <t>FARMACÊUTICO</t>
  </si>
  <si>
    <t>GIOVANNA IASMIN SANTOS XAVIER</t>
  </si>
  <si>
    <t>NUTRICIONISTA</t>
  </si>
  <si>
    <t>ISABELLE LIMA E SILVA</t>
  </si>
  <si>
    <t>CLEVELAND GUSTAVO CANTO SILVA</t>
  </si>
  <si>
    <t>RODRIGO GOUVEA DE LIMA</t>
  </si>
  <si>
    <t>ITHALA JANAINNE DA SILVA SOARES</t>
  </si>
  <si>
    <t>ENFERMEIRO</t>
  </si>
  <si>
    <t xml:space="preserve">VERONICA MIRANDA DA SILVA </t>
  </si>
  <si>
    <t xml:space="preserve">MARIA ARIDINEIA ALVES DA SILVA </t>
  </si>
  <si>
    <t>AGENTE DE COMBATE A ENDEMIAS</t>
  </si>
  <si>
    <t xml:space="preserve">NAIRANE TELES DE PAIVA </t>
  </si>
  <si>
    <t>PSICÓLOGO</t>
  </si>
  <si>
    <t>RENATA DE MATOS VICENTE</t>
  </si>
  <si>
    <t>CLAUDINEI GONZAGA DOS SANTOS</t>
  </si>
  <si>
    <t>LAURA OLIVEIRA DA SILVA</t>
  </si>
  <si>
    <t>CLEI MAIQUE DE SOUSA COIMBRA</t>
  </si>
  <si>
    <t xml:space="preserve">ISAURA RODRIGUES MAGALHÃES </t>
  </si>
  <si>
    <t>KEMESSON SANTANA DOS SANTOS</t>
  </si>
  <si>
    <t>EDNALVA FREIRE DE MELO</t>
  </si>
  <si>
    <t>MAYARA SOUZA ALVES</t>
  </si>
  <si>
    <t>ÂNGELA SOARES DE SOUZA</t>
  </si>
  <si>
    <t>TÉCNICO EM ENFERMAGEM</t>
  </si>
  <si>
    <t xml:space="preserve">KEILA MARIA MARTINS OLIVEIRA </t>
  </si>
  <si>
    <t>AMANDA KALLYNE LIMA DA SILVA</t>
  </si>
  <si>
    <t>GALBER SILVA DE MELO</t>
  </si>
  <si>
    <t>JERCILANE FERREIRA REGE</t>
  </si>
  <si>
    <t>LUAN DE OLIVEIRA SILVA</t>
  </si>
  <si>
    <t xml:space="preserve">MARIA SEBASTIANA DE FREITAS SOUZA </t>
  </si>
  <si>
    <t>MICROSCOPISTA</t>
  </si>
  <si>
    <t>SUIANE OLIVEIRA DA CONCEIÇÃO</t>
  </si>
  <si>
    <t xml:space="preserve">KAMILA ALVES DA SILVA FIGUEIREDO </t>
  </si>
  <si>
    <t>CARLA BARROS SILVA</t>
  </si>
  <si>
    <t>NATÁLIO JOSÉ DOS SANTOS GUIMARÃES JUNIOR</t>
  </si>
  <si>
    <t>ENGRACIA DE SOUZA SALES</t>
  </si>
  <si>
    <t>GLEICE SANTOS OLIVEIRA</t>
  </si>
  <si>
    <t>MERIENNY RAMOS DA SILVA RIBEIRO</t>
  </si>
  <si>
    <t>ONOFRILENE COSTA RODRIGUES</t>
  </si>
  <si>
    <t>FRANCISCO DE OLIVEIRA FERREIRA</t>
  </si>
  <si>
    <t>RODRIGO TOKUTA CASTRO</t>
  </si>
  <si>
    <t>LETICIA DAMASCO SILVEIRA NERI</t>
  </si>
  <si>
    <t>VICTOR DA COSTA LIMA</t>
  </si>
  <si>
    <t>ANA PAULA DE SOUZA COELHO</t>
  </si>
  <si>
    <t>RAIANI MUNIZ DO NASCIMENTO</t>
  </si>
  <si>
    <t xml:space="preserve">GLAUCIANA MOTA SILVA </t>
  </si>
  <si>
    <t>DAVID RAMON COSTA DE ANDRADE</t>
  </si>
  <si>
    <t xml:space="preserve">ANTONIO CAMPOS GONZAGA </t>
  </si>
  <si>
    <t>JANAÍNA COSTA MEIRELES</t>
  </si>
  <si>
    <t>MAURO IGOR DE ALMEIDA GIRARD</t>
  </si>
  <si>
    <t>JANEILA SILVA DO NASCIMENTO</t>
  </si>
  <si>
    <t xml:space="preserve">JHONNEY RIBEIRO LINS </t>
  </si>
  <si>
    <t xml:space="preserve">GABRIELA DE OLIVEIRA MATOS </t>
  </si>
  <si>
    <t>ANA LETÍCIA GUIMARÃES DE SOUZA LIMA</t>
  </si>
  <si>
    <t>LUCI DE SOUZA FERREIRA</t>
  </si>
  <si>
    <t>WEITILA SIMÃO DA SILVA NASCIMENTO</t>
  </si>
  <si>
    <t>PAULO ESPINDOLA DA SILVA</t>
  </si>
  <si>
    <t>APOIADOR TÉCNICO EM SANEAMENTO</t>
  </si>
  <si>
    <t>ARLINDO MENDONÇA BATISTA JÚNIOR</t>
  </si>
  <si>
    <t>RENATA DE SANTIS FELTRAN</t>
  </si>
  <si>
    <t>TAÍSA NASCIMENTO BIRIMBA</t>
  </si>
  <si>
    <t>DAIANE BERTOLDO DA SILVA</t>
  </si>
  <si>
    <t>ARIEL BRITO DA COSTA</t>
  </si>
  <si>
    <t>GABRIELA LOPES DA SILVA</t>
  </si>
  <si>
    <t>CIRURGIÃO DENTISTA</t>
  </si>
  <si>
    <t>GABRIELY AKEME ARAÚJO KINPARA</t>
  </si>
  <si>
    <t>SILENE PINHEIRO MORAES</t>
  </si>
  <si>
    <t>FRANCISCA MARTINS DE ALMEIDA</t>
  </si>
  <si>
    <t>SILMARA ELIZANDRA BARBOSA BORGES</t>
  </si>
  <si>
    <t xml:space="preserve">DANIEL BELIK </t>
  </si>
  <si>
    <t>NaN</t>
  </si>
  <si>
    <t>ANTROPOLOGO</t>
  </si>
  <si>
    <t>JOYCE MACHADO SANTOS</t>
  </si>
  <si>
    <t>ANTONIA LUANE OSORIO SARAIVA</t>
  </si>
  <si>
    <t>FARMACÊUTICO/ BIOQUÍMICO</t>
  </si>
  <si>
    <t>LUANA ANDRIELLI MASSUCATO DOS SANTOS</t>
  </si>
  <si>
    <t>SAMILLY FIRMO CANDIDO DA SILVA</t>
  </si>
  <si>
    <t>EVELIN ANGELICA ALVES GUSMÃO</t>
  </si>
  <si>
    <t xml:space="preserve">ARYANE PATRÍCIA NASCIMENTO DE SOUZA </t>
  </si>
  <si>
    <t>FABIO BARBOSA DE OLIVEIRA</t>
  </si>
  <si>
    <t>KATIANE MELO DE OLIVEIRA</t>
  </si>
  <si>
    <t>FRANCISCO VENILSON DE MENEZES CORREIA</t>
  </si>
  <si>
    <t>FRANCISCO DAS CHAGAS REINALDO PEREIRA KAXINAWÁ</t>
  </si>
  <si>
    <t>TECNICO DE SANEAMENTO</t>
  </si>
  <si>
    <t>MARIA ROSIANE CABRAL DO NASCIMENTO</t>
  </si>
  <si>
    <t>OLIVIA DA SILVA CUNHA</t>
  </si>
  <si>
    <t>NICOLY FERNANDES DA ROCHA</t>
  </si>
  <si>
    <t>JACÓ ALENCAR DE MORAIS</t>
  </si>
  <si>
    <t>SUE ANN FERREIRA SALES</t>
  </si>
  <si>
    <t>MARIANA ISRAEL ROCHA</t>
  </si>
  <si>
    <t>JAMILLE GLORIA PINHEIRO DA COSTA</t>
  </si>
  <si>
    <t>EDSON FIDELIS DA SILVA</t>
  </si>
  <si>
    <t>JOÁS DE ARAÚJO DIAS</t>
  </si>
  <si>
    <t>MILCA BELEZA PINHO</t>
  </si>
  <si>
    <t>JARDEL NEGREIROS DE MELO</t>
  </si>
  <si>
    <t xml:space="preserve">MARCÍLIO SILVA ALMEIDA </t>
  </si>
  <si>
    <t>ADRIANA UCHÔA DA COSTA</t>
  </si>
  <si>
    <t>NEIVIANE ANDRADE DA SILVA</t>
  </si>
  <si>
    <t>ENDERSON SILVA DA SILVA</t>
  </si>
  <si>
    <t>ANTONIO LUCAS DE SOUSA DOURADO</t>
  </si>
  <si>
    <t>PAULO VITOR TELES DOS SANTOS</t>
  </si>
  <si>
    <t>EDNEY UCHOA COSTA</t>
  </si>
  <si>
    <t>JANAINA SOUTO JORGE</t>
  </si>
  <si>
    <t>JAMES HERCULANO GASPAR</t>
  </si>
  <si>
    <t>ROSANO AZAMBUJA</t>
  </si>
  <si>
    <t>MARIA GALBERLENE DE SOUZA MOTA</t>
  </si>
  <si>
    <t>AMORITI CÉSAR RIBEIRO JÚNIOR</t>
  </si>
  <si>
    <t>MARIA TEJE FERNANDES PINEDO LIMA</t>
  </si>
  <si>
    <t>DARTALA MARIA PRAXEDES SIQUEIRA</t>
  </si>
  <si>
    <t>VALBER DE PAIVA SIQUEIRA</t>
  </si>
  <si>
    <t>ANDRE LUIZ CAVALCANTE FONTENELE</t>
  </si>
  <si>
    <t xml:space="preserve">ALEF MARTINS DA SILVA </t>
  </si>
  <si>
    <t>MARIA JAINE DE LIMA SENA</t>
  </si>
  <si>
    <t>GESSICA HILEMY QUEIROZ RODRIGUES</t>
  </si>
  <si>
    <t>ERISON MONTEIRO DE SOUZA</t>
  </si>
  <si>
    <t>NIRLEY DA GAMA DIAS</t>
  </si>
  <si>
    <t>CLEBER FERNANDO RODRIGUES DE SOUZA</t>
  </si>
  <si>
    <t xml:space="preserve">IVIA ASSUNCAO DIAS </t>
  </si>
  <si>
    <t>MARILENE DE SÁ PESSOA</t>
  </si>
  <si>
    <t xml:space="preserve">CAREM CAROLINA SOUZA DA SILVA GONÇALVES </t>
  </si>
  <si>
    <t>PRISCIELE MENEZES SILVA</t>
  </si>
  <si>
    <t>THIAGO FILGUEIRAS DE FREITAS</t>
  </si>
  <si>
    <t>THALINE BÁRBARA DE PAIVA CAMPOS</t>
  </si>
  <si>
    <t>ALEX UILIAN ALMEIDA DE ALENCAR</t>
  </si>
  <si>
    <t>THAIS PEPES DA SILVA PEREIRA</t>
  </si>
  <si>
    <t>JOSIANE DARTORA</t>
  </si>
  <si>
    <t>FERNANDO RIBEIRO DE SOUZA</t>
  </si>
  <si>
    <t>BRUNO ALEXANDRE SILVEIRA DE GALVÃO</t>
  </si>
  <si>
    <t>CARLOS ANDRÉ LAVI FIGUEIREDO</t>
  </si>
  <si>
    <t xml:space="preserve">MARIA JAIZIA DE SOUZA SILVA </t>
  </si>
  <si>
    <t>FERNANDA ALMEIDA SANTIAGO</t>
  </si>
  <si>
    <t>JARDEL BORGES BEZERRA</t>
  </si>
  <si>
    <t>ANA CAROLINE RODRIGUES DA SILVA</t>
  </si>
  <si>
    <t>ANNE CAROLLINE VALLE MAIA</t>
  </si>
  <si>
    <t>DEIVID DA SILVA SOUZA</t>
  </si>
  <si>
    <t>JÉSSICA MARIA FIGUEIRÊDO DA SILVA</t>
  </si>
  <si>
    <t>MARIA EUNICE WAUGHAN DA SILVA</t>
  </si>
  <si>
    <t>MARIA EDUARDA DE MELO LIMA</t>
  </si>
  <si>
    <t>MARCELO PIMENTEL ABDALA COSTA</t>
  </si>
  <si>
    <t>ERMITA AMARAL MONTEIRO BRITO</t>
  </si>
  <si>
    <t>DEUZENIR RODRIGUES DE MOURA</t>
  </si>
  <si>
    <t>06/2020</t>
  </si>
  <si>
    <t>981</t>
  </si>
  <si>
    <t>APOIADOR DE TÉCNICO EM SANEAMENTO</t>
  </si>
  <si>
    <t>PSICOLÓGO</t>
  </si>
  <si>
    <t>FARMACÊUTICO BIOQUIMICO</t>
  </si>
  <si>
    <t>ANTROPOLÓGO</t>
  </si>
  <si>
    <t xml:space="preserve">AGENTE DE COMBATE A ENDEMIAS </t>
  </si>
  <si>
    <t>JOSÉ COSTA DE LIMA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</si>
</sst>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Segoe UI Historic"/>
      <family val="2"/>
    </font>
    <font>
      <sz val="11"/>
      <color rgb="FF3B3B3B"/>
      <name val="Tahoma"/>
      <family val="2"/>
    </font>
    <font>
      <sz val="11"/>
      <name val="Tahoma"/>
      <family val="2"/>
    </font>
    <font>
      <sz val="10"/>
      <color rgb="FF3B3B3B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readingOrder="1"/>
    </xf>
    <xf numFmtId="0" fontId="8" fillId="2" borderId="1" xfId="0" applyNumberFormat="1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center" readingOrder="1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0" fontId="8" fillId="0" borderId="1" xfId="0" applyNumberFormat="1" applyFont="1" applyFill="1" applyBorder="1" applyAlignment="1" applyProtection="1">
      <alignment horizontal="center" vertical="center" readingOrder="1"/>
    </xf>
    <xf numFmtId="164" fontId="8" fillId="0" borderId="1" xfId="0" applyNumberFormat="1" applyFont="1" applyFill="1" applyBorder="1" applyAlignment="1" applyProtection="1">
      <alignment horizontal="center" vertical="center" readingOrder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7" fillId="2" borderId="1" xfId="0" applyNumberFormat="1" applyFont="1" applyFill="1" applyBorder="1" applyAlignment="1">
      <alignment horizontal="center" vertical="center" readingOrder="1"/>
    </xf>
    <xf numFmtId="0" fontId="9" fillId="0" borderId="1" xfId="0" applyNumberFormat="1" applyFont="1" applyFill="1" applyBorder="1" applyAlignment="1" applyProtection="1">
      <alignment horizontal="center" vertical="center" readingOrder="1"/>
    </xf>
    <xf numFmtId="164" fontId="9" fillId="0" borderId="1" xfId="0" applyNumberFormat="1" applyFont="1" applyFill="1" applyBorder="1" applyAlignment="1" applyProtection="1">
      <alignment horizontal="center" vertical="center" readingOrder="1"/>
    </xf>
    <xf numFmtId="0" fontId="7" fillId="2" borderId="1" xfId="0" applyNumberFormat="1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readingOrder="1"/>
    </xf>
    <xf numFmtId="0" fontId="10" fillId="2" borderId="1" xfId="0" applyNumberFormat="1" applyFont="1" applyFill="1" applyBorder="1" applyAlignment="1">
      <alignment horizontal="center" vertical="center" readingOrder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0" fontId="10" fillId="0" borderId="1" xfId="0" applyNumberFormat="1" applyFont="1" applyFill="1" applyBorder="1" applyAlignment="1" applyProtection="1">
      <alignment horizontal="center" vertical="center" readingOrder="1"/>
    </xf>
    <xf numFmtId="164" fontId="10" fillId="0" borderId="1" xfId="0" applyNumberFormat="1" applyFont="1" applyFill="1" applyBorder="1" applyAlignment="1" applyProtection="1">
      <alignment horizontal="center" vertical="center" readingOrder="1"/>
    </xf>
    <xf numFmtId="164" fontId="11" fillId="2" borderId="11" xfId="0" applyNumberFormat="1" applyFont="1" applyFill="1" applyBorder="1" applyAlignment="1" applyProtection="1">
      <alignment horizontal="left" vertical="center" readingOrder="1"/>
    </xf>
    <xf numFmtId="0" fontId="11" fillId="2" borderId="11" xfId="0" applyNumberFormat="1" applyFont="1" applyFill="1" applyBorder="1" applyAlignment="1" applyProtection="1">
      <alignment horizontal="center" vertical="center" readingOrder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zoomScale="110" zoomScaleNormal="110" workbookViewId="0">
      <selection activeCell="C30" sqref="C30"/>
    </sheetView>
  </sheetViews>
  <sheetFormatPr defaultColWidth="9.28515625" defaultRowHeight="15.75"/>
  <cols>
    <col min="1" max="1" width="55.140625" style="2" bestFit="1" customWidth="1"/>
    <col min="2" max="5" width="19.7109375" style="2" customWidth="1"/>
    <col min="6" max="16384" width="9.28515625" style="2"/>
  </cols>
  <sheetData>
    <row r="1" spans="1:5">
      <c r="A1" s="34" t="s">
        <v>18</v>
      </c>
      <c r="B1" s="35"/>
      <c r="C1" s="36"/>
      <c r="D1" s="40"/>
      <c r="E1" s="41"/>
    </row>
    <row r="2" spans="1:5">
      <c r="A2" s="34" t="s">
        <v>26</v>
      </c>
      <c r="B2" s="35"/>
      <c r="C2" s="36"/>
      <c r="D2" s="42"/>
      <c r="E2" s="43"/>
    </row>
    <row r="3" spans="1:5">
      <c r="A3" s="37" t="s">
        <v>27</v>
      </c>
      <c r="B3" s="38"/>
      <c r="C3" s="39"/>
      <c r="D3" s="44"/>
      <c r="E3" s="45"/>
    </row>
    <row r="4" spans="1:5" ht="7.5" customHeight="1">
      <c r="A4" s="3"/>
      <c r="B4" s="4"/>
      <c r="C4" s="4"/>
      <c r="D4" s="4"/>
      <c r="E4" s="4"/>
    </row>
    <row r="5" spans="1:5" ht="31.5" customHeight="1">
      <c r="A5" s="5" t="s">
        <v>2</v>
      </c>
      <c r="B5" s="5" t="s">
        <v>3</v>
      </c>
      <c r="C5" s="5" t="s">
        <v>1</v>
      </c>
      <c r="D5" s="5" t="s">
        <v>0</v>
      </c>
      <c r="E5" s="5" t="s">
        <v>4</v>
      </c>
    </row>
    <row r="6" spans="1:5">
      <c r="A6" s="7" t="s">
        <v>29</v>
      </c>
      <c r="B6" s="8">
        <f>COUNTA('ENGENHEIRO CIVIL'!D2:D26)</f>
        <v>25</v>
      </c>
      <c r="C6" s="8">
        <f>COUNTIF('ENGENHEIRO CIVIL'!D2:D26,"CLASSIFICADO")</f>
        <v>18</v>
      </c>
      <c r="D6" s="8">
        <f>COUNTIF('ENGENHEIRO CIVIL'!D2:D26,"DESCLASSIFICADO")</f>
        <v>4</v>
      </c>
      <c r="E6" s="8">
        <f>COUNTIF('ENGENHEIRO CIVIL'!D2:D26,"CANCELADO")</f>
        <v>3</v>
      </c>
    </row>
    <row r="7" spans="1:5">
      <c r="A7" s="7" t="s">
        <v>37</v>
      </c>
      <c r="B7" s="8">
        <f>COUNTA(GEÓLOGO!D2:D6)</f>
        <v>5</v>
      </c>
      <c r="C7" s="8">
        <f>COUNTIF(GEÓLOGO!D2:D6,"CLASSIFICADO")</f>
        <v>5</v>
      </c>
      <c r="D7" s="8">
        <f>COUNTIF(GEÓLOGO!D2:D6,"DESCLASSIFICADO")</f>
        <v>0</v>
      </c>
      <c r="E7" s="8">
        <f>COUNTIF(GEÓLOGO!D2:D6,"CANCELADO")</f>
        <v>0</v>
      </c>
    </row>
    <row r="8" spans="1:5">
      <c r="A8" s="7" t="s">
        <v>181</v>
      </c>
      <c r="B8" s="8">
        <f>COUNTA('APOIADOR TÉCNICO EM SANEAMENTO'!D2:D47)</f>
        <v>3</v>
      </c>
      <c r="C8" s="8">
        <f>COUNTIF('APOIADOR TÉCNICO EM SANEAMENTO'!D2:D4,"CLASSIFICADO")</f>
        <v>2</v>
      </c>
      <c r="D8" s="8">
        <f>COUNTIF('APOIADOR TÉCNICO EM SANEAMENTO'!D2:D4,"DESCLASSIFICADO")</f>
        <v>0</v>
      </c>
      <c r="E8" s="8">
        <f>COUNTIF('APOIADOR TÉCNICO EM SANEAMENTO'!D2:D4,"CANCELADO")</f>
        <v>1</v>
      </c>
    </row>
    <row r="9" spans="1:5">
      <c r="A9" s="7" t="s">
        <v>102</v>
      </c>
      <c r="B9" s="8">
        <f>COUNTA('CIRURGIÃO DENTISTA'!D2:D3)</f>
        <v>2</v>
      </c>
      <c r="C9" s="8">
        <f>COUNTIF('CIRURGIÃO DENTISTA'!D2:D3,"CLASSIFICADO")</f>
        <v>2</v>
      </c>
      <c r="D9" s="8">
        <f>COUNTIF('CIRURGIÃO DENTISTA'!D2:D3,"DESCLASSIFICADO")</f>
        <v>0</v>
      </c>
      <c r="E9" s="8">
        <f>COUNTIF('CIRURGIÃO DENTISTA'!D2:D3,"CANCELADO")</f>
        <v>0</v>
      </c>
    </row>
    <row r="10" spans="1:5">
      <c r="A10" s="7" t="s">
        <v>46</v>
      </c>
      <c r="B10" s="8">
        <f>COUNTA(ENFERMEIRA!D2:D12)</f>
        <v>11</v>
      </c>
      <c r="C10" s="8">
        <f>COUNTIF(ENFERMEIRA!D2:D12,"CLASSIFICADO")</f>
        <v>9</v>
      </c>
      <c r="D10" s="8">
        <f>COUNTIF(ENFERMEIRA!D2:D12,"DESCLASSIFICADO")</f>
        <v>1</v>
      </c>
      <c r="E10" s="8">
        <f>COUNTIF(ENFERMEIRA!D2:D12,"CANCELADO")</f>
        <v>1</v>
      </c>
    </row>
    <row r="11" spans="1:5">
      <c r="A11" s="7" t="s">
        <v>34</v>
      </c>
      <c r="B11" s="8">
        <f>COUNTA('ASSISTENTE SOCIAL'!D2:D19)</f>
        <v>18</v>
      </c>
      <c r="C11" s="8">
        <f>COUNTIF('ASSISTENTE SOCIAL'!D2:D19,"CLASSIFICADO")</f>
        <v>9</v>
      </c>
      <c r="D11" s="8">
        <f>COUNTIF('ASSISTENTE SOCIAL'!D2:D19,"DESCLASSIFICADO")</f>
        <v>7</v>
      </c>
      <c r="E11" s="8">
        <f>COUNTIF('ASSISTENTE SOCIAL'!D2:D19,"CANCELADO")</f>
        <v>2</v>
      </c>
    </row>
    <row r="12" spans="1:5">
      <c r="A12" s="7" t="s">
        <v>182</v>
      </c>
      <c r="B12" s="8">
        <f>COUNTA(PSICÓLOGO!D2:D34)</f>
        <v>33</v>
      </c>
      <c r="C12" s="8">
        <f>COUNTIF(PSICÓLOGO!D2:D34,"CLASSIFICADO")</f>
        <v>22</v>
      </c>
      <c r="D12" s="8">
        <f>COUNTIF(PSICÓLOGO!D2:D34,"DESCLASSIFICADO")</f>
        <v>9</v>
      </c>
      <c r="E12" s="8">
        <f>COUNTIF(PSICÓLOGO!D2:D34,"CANCELADO")</f>
        <v>2</v>
      </c>
    </row>
    <row r="13" spans="1:5">
      <c r="A13" s="7" t="s">
        <v>39</v>
      </c>
      <c r="B13" s="8">
        <f>COUNTA('FARMACÊUTICO '!D2:D11)</f>
        <v>10</v>
      </c>
      <c r="C13" s="8">
        <f>COUNTIF('FARMACÊUTICO '!D2:D11,"CLASSIFICADO")</f>
        <v>7</v>
      </c>
      <c r="D13" s="8">
        <f>COUNTIF('FARMACÊUTICO '!D2:D11,"DESCLASSIFICADO")</f>
        <v>3</v>
      </c>
      <c r="E13" s="8">
        <f>COUNTIF('FARMACÊUTICO '!D2:D11,"CANCELADO")</f>
        <v>0</v>
      </c>
    </row>
    <row r="14" spans="1:5">
      <c r="A14" s="7" t="s">
        <v>183</v>
      </c>
      <c r="B14" s="8">
        <f>COUNTA('FARMACÊUTICO BIOQUIMICO'!D2:D6)</f>
        <v>5</v>
      </c>
      <c r="C14" s="8">
        <f>COUNTIF('FARMACÊUTICO BIOQUIMICO'!D2:D6,"CLASSIFICADO")</f>
        <v>3</v>
      </c>
      <c r="D14" s="8">
        <f>COUNTIF('FARMACÊUTICO BIOQUIMICO'!D2:D6,"DESCLASSIFICADO")</f>
        <v>2</v>
      </c>
      <c r="E14" s="8">
        <f>COUNTIF('FARMACÊUTICO BIOQUIMICO'!D2:D6,"CANCELADO")</f>
        <v>0</v>
      </c>
    </row>
    <row r="15" spans="1:5">
      <c r="A15" s="7" t="s">
        <v>41</v>
      </c>
      <c r="B15" s="8">
        <f>COUNTA(NUTRICIONISTA!D2:D14)</f>
        <v>13</v>
      </c>
      <c r="C15" s="8">
        <f>COUNTIF(NUTRICIONISTA!D2:D14,"CLASSIFICADO")</f>
        <v>8</v>
      </c>
      <c r="D15" s="8">
        <f>COUNTIF(NUTRICIONISTA!D2:D14,"DESCLASSIFICADO")</f>
        <v>2</v>
      </c>
      <c r="E15" s="8">
        <f>COUNTIF(NUTRICIONISTA!D2:D14,"CANCELADO")</f>
        <v>3</v>
      </c>
    </row>
    <row r="16" spans="1:5">
      <c r="A16" s="7" t="s">
        <v>184</v>
      </c>
      <c r="B16" s="8">
        <f>COUNTA('ANTROPOLOGO '!D2)</f>
        <v>1</v>
      </c>
      <c r="C16" s="8">
        <f>COUNTIF('ANTROPOLOGO '!D2,"CLASSIFICADO")</f>
        <v>1</v>
      </c>
      <c r="D16" s="8">
        <f>COUNTIF('ANTROPOLOGO '!D2,"DESCLASSIFICADO")</f>
        <v>0</v>
      </c>
      <c r="E16" s="8">
        <f>COUNTIF('ANTROPOLOGO '!D2,"CANCELADO")</f>
        <v>0</v>
      </c>
    </row>
    <row r="17" spans="1:5">
      <c r="A17" s="7" t="s">
        <v>61</v>
      </c>
      <c r="B17" s="8">
        <f>COUNTA('TÉCNICO EM ENFERMAGEM'!D2:D10)</f>
        <v>9</v>
      </c>
      <c r="C17" s="8">
        <f>COUNTIF('TÉCNICO EM ENFERMAGEM'!D2:D10,"CLASSIFICADO")</f>
        <v>5</v>
      </c>
      <c r="D17" s="8">
        <f>COUNTIF('TÉCNICO EM ENFERMAGEM'!D2:D10,"DESCLASSIFICADO")</f>
        <v>1</v>
      </c>
      <c r="E17" s="8">
        <f>COUNTIF('TÉCNICO EM ENFERMAGEM'!D2:D10,"CANCELADO")</f>
        <v>3</v>
      </c>
    </row>
    <row r="18" spans="1:5">
      <c r="A18" s="7" t="s">
        <v>121</v>
      </c>
      <c r="B18" s="8">
        <f>COUNTA('TECNICO DE SANEAMENTO'!D2:D3)</f>
        <v>2</v>
      </c>
      <c r="C18" s="8">
        <f>COUNTIF('TECNICO DE SANEAMENTO'!D2:D3,"CLASSIFICADO")</f>
        <v>1</v>
      </c>
      <c r="D18" s="8">
        <f>COUNTIF('TECNICO DE SANEAMENTO'!D2:D3,"DESCLASSIFICADO")</f>
        <v>1</v>
      </c>
      <c r="E18" s="8">
        <f>COUNTIF('TECNICO DE SANEAMENTO'!D2:D4,"CANCELADO")</f>
        <v>0</v>
      </c>
    </row>
    <row r="19" spans="1:5">
      <c r="A19" s="7" t="s">
        <v>68</v>
      </c>
      <c r="B19" s="8">
        <f>COUNTA(MICROSCOPISTA!D2:D5)</f>
        <v>4</v>
      </c>
      <c r="C19" s="8">
        <f>COUNTIF(MICROSCOPISTA!D2:D5,"CLASSIFICADO")</f>
        <v>4</v>
      </c>
      <c r="D19" s="8">
        <f>COUNTIF(MICROSCOPISTA!D2:D5,"DESCLASSIFICADO")</f>
        <v>0</v>
      </c>
      <c r="E19" s="8">
        <f>COUNTIF(MICROSCOPISTA!D2:D5,"CANCELADO")</f>
        <v>0</v>
      </c>
    </row>
    <row r="20" spans="1:5">
      <c r="A20" s="7" t="s">
        <v>185</v>
      </c>
      <c r="B20" s="8">
        <f>COUNTA('AGENTE DE COMBATE A ENDEMIAS '!D2:D5)</f>
        <v>4</v>
      </c>
      <c r="C20" s="8">
        <f>COUNTIF('AGENTE DE COMBATE A ENDEMIAS '!D2:D5,"CLASSIFICADO")</f>
        <v>2</v>
      </c>
      <c r="D20" s="8">
        <f>COUNTIF('AGENTE DE COMBATE A ENDEMIAS '!D2:D5,"DESCLASSIFICADO")</f>
        <v>2</v>
      </c>
      <c r="E20" s="8">
        <f>COUNTIF('AGENTE DE COMBATE A ENDEMIAS '!D2:D5,"CANCELADO")</f>
        <v>0</v>
      </c>
    </row>
    <row r="21" spans="1:5">
      <c r="A21" s="5" t="s">
        <v>5</v>
      </c>
      <c r="B21" s="5">
        <f>SUM(B6:B20)</f>
        <v>145</v>
      </c>
      <c r="C21" s="5">
        <f>SUM(C6:C20)</f>
        <v>98</v>
      </c>
      <c r="D21" s="5">
        <f>SUM(D6:D20)</f>
        <v>32</v>
      </c>
      <c r="E21" s="5">
        <f>SUM(E6:E20)</f>
        <v>15</v>
      </c>
    </row>
  </sheetData>
  <mergeCells count="4">
    <mergeCell ref="A1:C1"/>
    <mergeCell ref="A2:C2"/>
    <mergeCell ref="A3:C3"/>
    <mergeCell ref="D1:E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6"/>
  <sheetViews>
    <sheetView topLeftCell="B1" workbookViewId="0">
      <selection activeCell="H10" sqref="H10"/>
    </sheetView>
  </sheetViews>
  <sheetFormatPr defaultRowHeight="15"/>
  <cols>
    <col min="1" max="1" width="32.7109375" customWidth="1"/>
    <col min="2" max="2" width="14.140625" customWidth="1"/>
    <col min="3" max="3" width="13.140625" customWidth="1"/>
    <col min="4" max="4" width="21.140625" customWidth="1"/>
    <col min="5" max="5" width="21.28515625" customWidth="1"/>
    <col min="6" max="6" width="22.140625" customWidth="1"/>
    <col min="8" max="8" width="46.42578125" bestFit="1" customWidth="1"/>
    <col min="9" max="9" width="32" bestFit="1" customWidth="1"/>
    <col min="11" max="11" width="13.42578125" customWidth="1"/>
    <col min="12" max="19" width="23" customWidth="1"/>
  </cols>
  <sheetData>
    <row r="1" spans="1:19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 s="46" customFormat="1" ht="14.25">
      <c r="A2" s="29" t="s">
        <v>31</v>
      </c>
      <c r="B2" s="26" t="s">
        <v>179</v>
      </c>
      <c r="C2" s="26" t="s">
        <v>180</v>
      </c>
      <c r="D2" s="26" t="s">
        <v>1</v>
      </c>
      <c r="E2" s="30">
        <v>191894</v>
      </c>
      <c r="F2" s="31">
        <v>44207.680231273145</v>
      </c>
      <c r="G2" s="27">
        <f>SUM(M2:S2)</f>
        <v>34.5</v>
      </c>
      <c r="H2" s="29" t="s">
        <v>119</v>
      </c>
      <c r="I2" s="29" t="s">
        <v>112</v>
      </c>
      <c r="J2" s="30">
        <v>42</v>
      </c>
      <c r="K2" s="28" t="s">
        <v>30</v>
      </c>
      <c r="L2" s="28" t="s">
        <v>30</v>
      </c>
      <c r="M2" s="28">
        <v>0</v>
      </c>
      <c r="N2" s="28">
        <v>0</v>
      </c>
      <c r="O2" s="30">
        <v>0</v>
      </c>
      <c r="P2" s="30">
        <v>6</v>
      </c>
      <c r="Q2" s="30">
        <v>3</v>
      </c>
      <c r="R2" s="30">
        <v>1.5</v>
      </c>
      <c r="S2" s="30">
        <v>24</v>
      </c>
    </row>
    <row r="3" spans="1:19" s="46" customFormat="1" ht="14.25">
      <c r="A3" s="29" t="s">
        <v>31</v>
      </c>
      <c r="B3" s="26" t="s">
        <v>179</v>
      </c>
      <c r="C3" s="26" t="s">
        <v>180</v>
      </c>
      <c r="D3" s="26" t="s">
        <v>1</v>
      </c>
      <c r="E3" s="30">
        <v>191995</v>
      </c>
      <c r="F3" s="31">
        <v>44207.873278796294</v>
      </c>
      <c r="G3" s="27">
        <f>SUM(M3:S3)</f>
        <v>27.3</v>
      </c>
      <c r="H3" s="29" t="s">
        <v>113</v>
      </c>
      <c r="I3" s="29" t="s">
        <v>112</v>
      </c>
      <c r="J3" s="30">
        <v>29</v>
      </c>
      <c r="K3" s="28" t="s">
        <v>30</v>
      </c>
      <c r="L3" s="28" t="s">
        <v>30</v>
      </c>
      <c r="M3" s="28">
        <v>0</v>
      </c>
      <c r="N3" s="28">
        <v>0</v>
      </c>
      <c r="O3" s="30">
        <v>0</v>
      </c>
      <c r="P3" s="30">
        <v>6</v>
      </c>
      <c r="Q3" s="30">
        <v>3</v>
      </c>
      <c r="R3" s="30">
        <v>1.5</v>
      </c>
      <c r="S3" s="30">
        <v>16.8</v>
      </c>
    </row>
    <row r="4" spans="1:19" s="46" customFormat="1" ht="14.25">
      <c r="A4" s="29" t="s">
        <v>31</v>
      </c>
      <c r="B4" s="26" t="s">
        <v>179</v>
      </c>
      <c r="C4" s="26" t="s">
        <v>180</v>
      </c>
      <c r="D4" s="26" t="s">
        <v>1</v>
      </c>
      <c r="E4" s="30">
        <v>192028</v>
      </c>
      <c r="F4" s="31">
        <v>44207.929470555551</v>
      </c>
      <c r="G4" s="27">
        <f>SUM(M4:S4)</f>
        <v>11.4</v>
      </c>
      <c r="H4" s="29" t="s">
        <v>111</v>
      </c>
      <c r="I4" s="29" t="s">
        <v>112</v>
      </c>
      <c r="J4" s="30">
        <v>24</v>
      </c>
      <c r="K4" s="28" t="s">
        <v>30</v>
      </c>
      <c r="L4" s="28" t="s">
        <v>30</v>
      </c>
      <c r="M4" s="28">
        <v>0</v>
      </c>
      <c r="N4" s="28">
        <v>0</v>
      </c>
      <c r="O4" s="30">
        <v>0</v>
      </c>
      <c r="P4" s="30">
        <v>6</v>
      </c>
      <c r="Q4" s="30">
        <v>3</v>
      </c>
      <c r="R4" s="30">
        <v>0</v>
      </c>
      <c r="S4" s="30">
        <v>2.4</v>
      </c>
    </row>
    <row r="5" spans="1:19" s="46" customFormat="1" ht="14.25">
      <c r="A5" s="29" t="s">
        <v>31</v>
      </c>
      <c r="B5" s="26" t="s">
        <v>179</v>
      </c>
      <c r="C5" s="26" t="s">
        <v>180</v>
      </c>
      <c r="D5" s="26" t="s">
        <v>0</v>
      </c>
      <c r="E5" s="30">
        <v>191968</v>
      </c>
      <c r="F5" s="31">
        <v>44207.760094039353</v>
      </c>
      <c r="G5" s="27">
        <f>SUM(M5:S5)</f>
        <v>9</v>
      </c>
      <c r="H5" s="29" t="s">
        <v>115</v>
      </c>
      <c r="I5" s="29" t="s">
        <v>112</v>
      </c>
      <c r="J5" s="30">
        <v>37</v>
      </c>
      <c r="K5" s="28" t="s">
        <v>30</v>
      </c>
      <c r="L5" s="28" t="s">
        <v>30</v>
      </c>
      <c r="M5" s="28">
        <v>0</v>
      </c>
      <c r="N5" s="28">
        <v>0</v>
      </c>
      <c r="O5" s="30">
        <v>0</v>
      </c>
      <c r="P5" s="30">
        <v>6</v>
      </c>
      <c r="Q5" s="30">
        <v>3</v>
      </c>
      <c r="R5" s="30">
        <v>0</v>
      </c>
      <c r="S5" s="30">
        <v>0</v>
      </c>
    </row>
    <row r="6" spans="1:19" s="46" customFormat="1" ht="14.25">
      <c r="A6" s="29" t="s">
        <v>31</v>
      </c>
      <c r="B6" s="26" t="s">
        <v>179</v>
      </c>
      <c r="C6" s="26" t="s">
        <v>180</v>
      </c>
      <c r="D6" s="26" t="s">
        <v>0</v>
      </c>
      <c r="E6" s="30">
        <v>191910</v>
      </c>
      <c r="F6" s="31">
        <v>44207.713772870367</v>
      </c>
      <c r="G6" s="27">
        <f>SUM(M6:S6)</f>
        <v>6</v>
      </c>
      <c r="H6" s="29" t="s">
        <v>118</v>
      </c>
      <c r="I6" s="29" t="s">
        <v>112</v>
      </c>
      <c r="J6" s="30">
        <v>35</v>
      </c>
      <c r="K6" s="28" t="s">
        <v>30</v>
      </c>
      <c r="L6" s="28" t="s">
        <v>30</v>
      </c>
      <c r="M6" s="28">
        <v>0</v>
      </c>
      <c r="N6" s="28">
        <v>0</v>
      </c>
      <c r="O6" s="30">
        <v>0</v>
      </c>
      <c r="P6" s="30">
        <v>6</v>
      </c>
      <c r="Q6" s="30">
        <v>0</v>
      </c>
      <c r="R6" s="30">
        <v>0</v>
      </c>
      <c r="S6" s="30">
        <v>0</v>
      </c>
    </row>
  </sheetData>
  <autoFilter ref="A1:S6">
    <sortState ref="A2:S6">
      <sortCondition descending="1" ref="G2"/>
    </sortState>
  </autoFilter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showGridLines="0" workbookViewId="0">
      <selection activeCell="D12" sqref="D12:D14"/>
    </sheetView>
  </sheetViews>
  <sheetFormatPr defaultColWidth="21.7109375" defaultRowHeight="15"/>
  <cols>
    <col min="1" max="1" width="47.7109375" style="9" customWidth="1"/>
    <col min="2" max="7" width="21.7109375" style="9"/>
    <col min="8" max="9" width="47.7109375" style="9" customWidth="1"/>
    <col min="10" max="16384" width="21.7109375" style="9"/>
  </cols>
  <sheetData>
    <row r="1" spans="1:19" s="13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9" t="s">
        <v>31</v>
      </c>
      <c r="B2" s="26" t="s">
        <v>179</v>
      </c>
      <c r="C2" s="26" t="s">
        <v>180</v>
      </c>
      <c r="D2" s="26" t="s">
        <v>1</v>
      </c>
      <c r="E2" s="30">
        <v>190360</v>
      </c>
      <c r="F2" s="31">
        <v>44202.770496145829</v>
      </c>
      <c r="G2" s="27">
        <f t="shared" ref="G2:G14" si="0">SUM(M2:S2)</f>
        <v>23.1</v>
      </c>
      <c r="H2" s="29" t="s">
        <v>140</v>
      </c>
      <c r="I2" s="29" t="s">
        <v>41</v>
      </c>
      <c r="J2" s="30">
        <v>36</v>
      </c>
      <c r="K2" s="28" t="s">
        <v>30</v>
      </c>
      <c r="L2" s="28" t="s">
        <v>30</v>
      </c>
      <c r="M2" s="28">
        <v>0</v>
      </c>
      <c r="N2" s="28">
        <v>0</v>
      </c>
      <c r="O2" s="30">
        <v>0</v>
      </c>
      <c r="P2" s="30">
        <v>6</v>
      </c>
      <c r="Q2" s="30">
        <v>3</v>
      </c>
      <c r="R2" s="30">
        <v>1.5</v>
      </c>
      <c r="S2" s="30">
        <v>12.6</v>
      </c>
    </row>
    <row r="3" spans="1:19">
      <c r="A3" s="29" t="s">
        <v>31</v>
      </c>
      <c r="B3" s="26" t="s">
        <v>179</v>
      </c>
      <c r="C3" s="26" t="s">
        <v>180</v>
      </c>
      <c r="D3" s="26" t="s">
        <v>1</v>
      </c>
      <c r="E3" s="30">
        <v>187811</v>
      </c>
      <c r="F3" s="31">
        <v>44188.969154837963</v>
      </c>
      <c r="G3" s="27">
        <f t="shared" si="0"/>
        <v>20.9</v>
      </c>
      <c r="H3" s="29" t="s">
        <v>174</v>
      </c>
      <c r="I3" s="29" t="s">
        <v>41</v>
      </c>
      <c r="J3" s="30">
        <v>32</v>
      </c>
      <c r="K3" s="28" t="s">
        <v>30</v>
      </c>
      <c r="L3" s="28" t="s">
        <v>30</v>
      </c>
      <c r="M3" s="28">
        <v>0</v>
      </c>
      <c r="N3" s="28">
        <v>0</v>
      </c>
      <c r="O3" s="30">
        <v>0</v>
      </c>
      <c r="P3" s="30">
        <v>6</v>
      </c>
      <c r="Q3" s="30">
        <v>3</v>
      </c>
      <c r="R3" s="30">
        <v>1.5</v>
      </c>
      <c r="S3" s="30">
        <v>10.4</v>
      </c>
    </row>
    <row r="4" spans="1:19">
      <c r="A4" s="29" t="s">
        <v>31</v>
      </c>
      <c r="B4" s="26" t="s">
        <v>179</v>
      </c>
      <c r="C4" s="26" t="s">
        <v>180</v>
      </c>
      <c r="D4" s="26" t="s">
        <v>1</v>
      </c>
      <c r="E4" s="30">
        <v>193813</v>
      </c>
      <c r="F4" s="31">
        <v>44213.652799837961</v>
      </c>
      <c r="G4" s="27">
        <f t="shared" si="0"/>
        <v>20.3</v>
      </c>
      <c r="H4" s="29" t="s">
        <v>52</v>
      </c>
      <c r="I4" s="29" t="s">
        <v>41</v>
      </c>
      <c r="J4" s="30">
        <v>26</v>
      </c>
      <c r="K4" s="28" t="s">
        <v>30</v>
      </c>
      <c r="L4" s="28" t="s">
        <v>30</v>
      </c>
      <c r="M4" s="28">
        <v>0</v>
      </c>
      <c r="N4" s="28">
        <v>0</v>
      </c>
      <c r="O4" s="30">
        <v>0</v>
      </c>
      <c r="P4" s="30">
        <v>6</v>
      </c>
      <c r="Q4" s="30">
        <v>4</v>
      </c>
      <c r="R4" s="30">
        <v>1.5</v>
      </c>
      <c r="S4" s="30">
        <v>8.8000000000000007</v>
      </c>
    </row>
    <row r="5" spans="1:19">
      <c r="A5" s="29" t="s">
        <v>31</v>
      </c>
      <c r="B5" s="26" t="s">
        <v>179</v>
      </c>
      <c r="C5" s="26" t="s">
        <v>180</v>
      </c>
      <c r="D5" s="26" t="s">
        <v>1</v>
      </c>
      <c r="E5" s="30">
        <v>189855</v>
      </c>
      <c r="F5" s="31">
        <v>44201.625689027773</v>
      </c>
      <c r="G5" s="27">
        <f t="shared" si="0"/>
        <v>15.2</v>
      </c>
      <c r="H5" s="29" t="s">
        <v>148</v>
      </c>
      <c r="I5" s="29" t="s">
        <v>41</v>
      </c>
      <c r="J5" s="30">
        <v>34</v>
      </c>
      <c r="K5" s="28" t="s">
        <v>30</v>
      </c>
      <c r="L5" s="28" t="s">
        <v>30</v>
      </c>
      <c r="M5" s="28">
        <v>0</v>
      </c>
      <c r="N5" s="28">
        <v>0</v>
      </c>
      <c r="O5" s="30">
        <v>0</v>
      </c>
      <c r="P5" s="30">
        <v>6</v>
      </c>
      <c r="Q5" s="30">
        <v>3</v>
      </c>
      <c r="R5" s="30">
        <v>1</v>
      </c>
      <c r="S5" s="30">
        <v>5.2</v>
      </c>
    </row>
    <row r="6" spans="1:19">
      <c r="A6" s="29" t="s">
        <v>31</v>
      </c>
      <c r="B6" s="26" t="s">
        <v>179</v>
      </c>
      <c r="C6" s="26" t="s">
        <v>180</v>
      </c>
      <c r="D6" s="26" t="s">
        <v>1</v>
      </c>
      <c r="E6" s="30">
        <v>192345</v>
      </c>
      <c r="F6" s="31">
        <v>44208.939218136569</v>
      </c>
      <c r="G6" s="27">
        <f t="shared" si="0"/>
        <v>14.3</v>
      </c>
      <c r="H6" s="29" t="s">
        <v>103</v>
      </c>
      <c r="I6" s="29" t="s">
        <v>41</v>
      </c>
      <c r="J6" s="30">
        <v>25</v>
      </c>
      <c r="K6" s="28" t="s">
        <v>30</v>
      </c>
      <c r="L6" s="28" t="s">
        <v>30</v>
      </c>
      <c r="M6" s="28">
        <v>0</v>
      </c>
      <c r="N6" s="28">
        <v>0</v>
      </c>
      <c r="O6" s="30">
        <v>0</v>
      </c>
      <c r="P6" s="30">
        <v>6</v>
      </c>
      <c r="Q6" s="30">
        <v>3</v>
      </c>
      <c r="R6" s="30">
        <v>1.1000000000000001</v>
      </c>
      <c r="S6" s="30">
        <v>4.2</v>
      </c>
    </row>
    <row r="7" spans="1:19">
      <c r="A7" s="29" t="s">
        <v>31</v>
      </c>
      <c r="B7" s="26" t="s">
        <v>179</v>
      </c>
      <c r="C7" s="26" t="s">
        <v>180</v>
      </c>
      <c r="D7" s="26" t="s">
        <v>1</v>
      </c>
      <c r="E7" s="30">
        <v>193616</v>
      </c>
      <c r="F7" s="31">
        <v>44212.962487465273</v>
      </c>
      <c r="G7" s="27">
        <f t="shared" si="0"/>
        <v>11.5</v>
      </c>
      <c r="H7" s="29" t="s">
        <v>62</v>
      </c>
      <c r="I7" s="29" t="s">
        <v>41</v>
      </c>
      <c r="J7" s="30">
        <v>35</v>
      </c>
      <c r="K7" s="28" t="s">
        <v>30</v>
      </c>
      <c r="L7" s="28" t="s">
        <v>30</v>
      </c>
      <c r="M7" s="28">
        <v>0</v>
      </c>
      <c r="N7" s="28">
        <v>0</v>
      </c>
      <c r="O7" s="30">
        <v>0</v>
      </c>
      <c r="P7" s="30">
        <v>6</v>
      </c>
      <c r="Q7" s="30">
        <v>0</v>
      </c>
      <c r="R7" s="30">
        <v>1.5</v>
      </c>
      <c r="S7" s="30">
        <v>4</v>
      </c>
    </row>
    <row r="8" spans="1:19">
      <c r="A8" s="29" t="s">
        <v>31</v>
      </c>
      <c r="B8" s="26" t="s">
        <v>179</v>
      </c>
      <c r="C8" s="26" t="s">
        <v>180</v>
      </c>
      <c r="D8" s="26" t="s">
        <v>1</v>
      </c>
      <c r="E8" s="30">
        <v>193768</v>
      </c>
      <c r="F8" s="31">
        <v>44213.535849583328</v>
      </c>
      <c r="G8" s="27">
        <f t="shared" si="0"/>
        <v>10.8</v>
      </c>
      <c r="H8" s="29" t="s">
        <v>56</v>
      </c>
      <c r="I8" s="29" t="s">
        <v>41</v>
      </c>
      <c r="J8" s="30">
        <v>26</v>
      </c>
      <c r="K8" s="28" t="s">
        <v>30</v>
      </c>
      <c r="L8" s="28" t="s">
        <v>30</v>
      </c>
      <c r="M8" s="28">
        <v>0</v>
      </c>
      <c r="N8" s="28">
        <v>0</v>
      </c>
      <c r="O8" s="30">
        <v>0</v>
      </c>
      <c r="P8" s="30">
        <v>6</v>
      </c>
      <c r="Q8" s="30">
        <v>3</v>
      </c>
      <c r="R8" s="30">
        <v>0</v>
      </c>
      <c r="S8" s="30">
        <v>1.8</v>
      </c>
    </row>
    <row r="9" spans="1:19">
      <c r="A9" s="29" t="s">
        <v>31</v>
      </c>
      <c r="B9" s="26" t="s">
        <v>179</v>
      </c>
      <c r="C9" s="26" t="s">
        <v>180</v>
      </c>
      <c r="D9" s="26" t="s">
        <v>1</v>
      </c>
      <c r="E9" s="30">
        <v>190966</v>
      </c>
      <c r="F9" s="31">
        <v>44203.950020428238</v>
      </c>
      <c r="G9" s="27">
        <f t="shared" si="0"/>
        <v>7.3</v>
      </c>
      <c r="H9" s="29" t="s">
        <v>135</v>
      </c>
      <c r="I9" s="29" t="s">
        <v>41</v>
      </c>
      <c r="J9" s="30">
        <v>26</v>
      </c>
      <c r="K9" s="28" t="s">
        <v>30</v>
      </c>
      <c r="L9" s="28" t="s">
        <v>30</v>
      </c>
      <c r="M9" s="28">
        <v>0</v>
      </c>
      <c r="N9" s="28">
        <v>0</v>
      </c>
      <c r="O9" s="30">
        <v>0</v>
      </c>
      <c r="P9" s="30">
        <v>6</v>
      </c>
      <c r="Q9" s="30">
        <v>0</v>
      </c>
      <c r="R9" s="30">
        <v>0.7</v>
      </c>
      <c r="S9" s="30">
        <v>0.6</v>
      </c>
    </row>
    <row r="10" spans="1:19">
      <c r="A10" s="29" t="s">
        <v>31</v>
      </c>
      <c r="B10" s="26" t="s">
        <v>179</v>
      </c>
      <c r="C10" s="26" t="s">
        <v>180</v>
      </c>
      <c r="D10" s="26" t="s">
        <v>0</v>
      </c>
      <c r="E10" s="30">
        <v>189450</v>
      </c>
      <c r="F10" s="31">
        <v>44200.421462384256</v>
      </c>
      <c r="G10" s="27">
        <f t="shared" si="0"/>
        <v>10.4</v>
      </c>
      <c r="H10" s="29" t="s">
        <v>157</v>
      </c>
      <c r="I10" s="29" t="s">
        <v>41</v>
      </c>
      <c r="J10" s="30">
        <v>29</v>
      </c>
      <c r="K10" s="28" t="s">
        <v>30</v>
      </c>
      <c r="L10" s="28" t="s">
        <v>30</v>
      </c>
      <c r="M10" s="28">
        <v>0</v>
      </c>
      <c r="N10" s="28">
        <v>0</v>
      </c>
      <c r="O10" s="30">
        <v>0</v>
      </c>
      <c r="P10" s="30">
        <v>6</v>
      </c>
      <c r="Q10" s="30">
        <v>3</v>
      </c>
      <c r="R10" s="30">
        <v>1.4</v>
      </c>
      <c r="S10" s="30">
        <v>0</v>
      </c>
    </row>
    <row r="11" spans="1:19">
      <c r="A11" s="29" t="s">
        <v>31</v>
      </c>
      <c r="B11" s="26" t="s">
        <v>179</v>
      </c>
      <c r="C11" s="26" t="s">
        <v>180</v>
      </c>
      <c r="D11" s="26" t="s">
        <v>0</v>
      </c>
      <c r="E11" s="30">
        <v>191244</v>
      </c>
      <c r="F11" s="31">
        <v>44204.756067268514</v>
      </c>
      <c r="G11" s="27">
        <f t="shared" si="0"/>
        <v>7</v>
      </c>
      <c r="H11" s="29" t="s">
        <v>131</v>
      </c>
      <c r="I11" s="29" t="s">
        <v>41</v>
      </c>
      <c r="J11" s="30">
        <v>31</v>
      </c>
      <c r="K11" s="28" t="s">
        <v>30</v>
      </c>
      <c r="L11" s="28" t="s">
        <v>30</v>
      </c>
      <c r="M11" s="28">
        <v>0</v>
      </c>
      <c r="N11" s="28">
        <v>0</v>
      </c>
      <c r="O11" s="30">
        <v>0</v>
      </c>
      <c r="P11" s="30">
        <v>6</v>
      </c>
      <c r="Q11" s="30">
        <v>0</v>
      </c>
      <c r="R11" s="30">
        <v>1</v>
      </c>
      <c r="S11" s="30">
        <v>0</v>
      </c>
    </row>
    <row r="12" spans="1:19">
      <c r="A12" s="29" t="s">
        <v>31</v>
      </c>
      <c r="B12" s="26" t="s">
        <v>179</v>
      </c>
      <c r="C12" s="26" t="s">
        <v>180</v>
      </c>
      <c r="D12" s="26" t="s">
        <v>4</v>
      </c>
      <c r="E12" s="30">
        <v>190082</v>
      </c>
      <c r="F12" s="31">
        <v>44202.563844490738</v>
      </c>
      <c r="G12" s="27">
        <f t="shared" si="0"/>
        <v>10.199999999999999</v>
      </c>
      <c r="H12" s="29" t="s">
        <v>142</v>
      </c>
      <c r="I12" s="29" t="s">
        <v>41</v>
      </c>
      <c r="J12" s="30">
        <v>34</v>
      </c>
      <c r="K12" s="28" t="s">
        <v>30</v>
      </c>
      <c r="L12" s="28" t="s">
        <v>30</v>
      </c>
      <c r="M12" s="28">
        <v>0</v>
      </c>
      <c r="N12" s="28">
        <v>0</v>
      </c>
      <c r="O12" s="30">
        <v>0</v>
      </c>
      <c r="P12" s="30">
        <v>6</v>
      </c>
      <c r="Q12" s="30">
        <v>4</v>
      </c>
      <c r="R12" s="30">
        <v>0</v>
      </c>
      <c r="S12" s="30">
        <v>0.2</v>
      </c>
    </row>
    <row r="13" spans="1:19">
      <c r="A13" s="29" t="s">
        <v>31</v>
      </c>
      <c r="B13" s="26" t="s">
        <v>179</v>
      </c>
      <c r="C13" s="26" t="s">
        <v>180</v>
      </c>
      <c r="D13" s="26" t="s">
        <v>4</v>
      </c>
      <c r="E13" s="30">
        <v>191245</v>
      </c>
      <c r="F13" s="31">
        <v>44204.756131458329</v>
      </c>
      <c r="G13" s="27">
        <f t="shared" si="0"/>
        <v>7</v>
      </c>
      <c r="H13" s="29" t="s">
        <v>131</v>
      </c>
      <c r="I13" s="29" t="s">
        <v>41</v>
      </c>
      <c r="J13" s="30">
        <v>31</v>
      </c>
      <c r="K13" s="28" t="s">
        <v>30</v>
      </c>
      <c r="L13" s="28" t="s">
        <v>30</v>
      </c>
      <c r="M13" s="28">
        <v>0</v>
      </c>
      <c r="N13" s="28">
        <v>0</v>
      </c>
      <c r="O13" s="30">
        <v>0</v>
      </c>
      <c r="P13" s="30">
        <v>6</v>
      </c>
      <c r="Q13" s="30">
        <v>0</v>
      </c>
      <c r="R13" s="30">
        <v>1</v>
      </c>
      <c r="S13" s="30">
        <v>0</v>
      </c>
    </row>
    <row r="14" spans="1:19">
      <c r="A14" s="29" t="s">
        <v>31</v>
      </c>
      <c r="B14" s="26" t="s">
        <v>179</v>
      </c>
      <c r="C14" s="26" t="s">
        <v>180</v>
      </c>
      <c r="D14" s="26" t="s">
        <v>4</v>
      </c>
      <c r="E14" s="30">
        <v>193973</v>
      </c>
      <c r="F14" s="31">
        <v>44213.945566620372</v>
      </c>
      <c r="G14" s="27">
        <f t="shared" si="0"/>
        <v>6</v>
      </c>
      <c r="H14" s="29" t="s">
        <v>40</v>
      </c>
      <c r="I14" s="29" t="s">
        <v>41</v>
      </c>
      <c r="J14" s="30">
        <v>21</v>
      </c>
      <c r="K14" s="28" t="s">
        <v>30</v>
      </c>
      <c r="L14" s="28" t="s">
        <v>30</v>
      </c>
      <c r="M14" s="28">
        <v>0</v>
      </c>
      <c r="N14" s="28">
        <v>0</v>
      </c>
      <c r="O14" s="30">
        <v>0</v>
      </c>
      <c r="P14" s="30">
        <v>6</v>
      </c>
      <c r="Q14" s="30">
        <v>0</v>
      </c>
      <c r="R14" s="30">
        <v>0</v>
      </c>
      <c r="S14" s="30">
        <v>0</v>
      </c>
    </row>
  </sheetData>
  <autoFilter ref="A1:S14">
    <sortState ref="A2:S14">
      <sortCondition descending="1" ref="G2"/>
    </sortState>
  </autoFilter>
  <sortState ref="A2:V15">
    <sortCondition descending="1" ref="A2:A15"/>
    <sortCondition descending="1" ref="G2:G15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S2"/>
  <sheetViews>
    <sheetView showGridLines="0" workbookViewId="0">
      <selection activeCell="D7" sqref="D7"/>
    </sheetView>
  </sheetViews>
  <sheetFormatPr defaultColWidth="21.7109375" defaultRowHeight="15"/>
  <cols>
    <col min="1" max="1" width="47.7109375" style="9" customWidth="1"/>
    <col min="8" max="9" width="47.7109375" customWidth="1"/>
  </cols>
  <sheetData>
    <row r="1" spans="1:19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0" t="s">
        <v>31</v>
      </c>
      <c r="B2" s="26" t="s">
        <v>179</v>
      </c>
      <c r="C2" s="26" t="s">
        <v>180</v>
      </c>
      <c r="D2" s="26" t="s">
        <v>1</v>
      </c>
      <c r="E2" s="22">
        <v>192273</v>
      </c>
      <c r="F2" s="23">
        <v>44208.656973668978</v>
      </c>
      <c r="G2" s="27">
        <f>SUM(M2:S2)</f>
        <v>31.4</v>
      </c>
      <c r="H2" s="20" t="s">
        <v>107</v>
      </c>
      <c r="I2" s="20" t="s">
        <v>109</v>
      </c>
      <c r="J2" s="20" t="s">
        <v>108</v>
      </c>
      <c r="K2" s="28" t="s">
        <v>30</v>
      </c>
      <c r="L2" s="28" t="s">
        <v>30</v>
      </c>
      <c r="M2" s="28">
        <v>0</v>
      </c>
      <c r="N2" s="28">
        <v>0</v>
      </c>
      <c r="O2" s="28">
        <v>0</v>
      </c>
      <c r="P2" s="28">
        <v>6</v>
      </c>
      <c r="Q2" s="28">
        <v>5</v>
      </c>
      <c r="R2" s="22">
        <v>1.2</v>
      </c>
      <c r="S2" s="22">
        <v>19.2</v>
      </c>
    </row>
  </sheetData>
  <sortState ref="A2:V7">
    <sortCondition descending="1" ref="G2:G7"/>
    <sortCondition descending="1" ref="M2:M7"/>
    <sortCondition descending="1" ref="S2:S7"/>
    <sortCondition descending="1" ref="Q2:Q7"/>
    <sortCondition ref="D2:D7" customList="CLASSIFICADO,DESCLASSIFICADO,CANCELADO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showGridLines="0" topLeftCell="O1" zoomScale="90" zoomScaleNormal="90" workbookViewId="0">
      <selection activeCell="S4" sqref="S4"/>
    </sheetView>
  </sheetViews>
  <sheetFormatPr defaultColWidth="21.7109375" defaultRowHeight="15.75"/>
  <cols>
    <col min="1" max="1" width="47.7109375" style="9" customWidth="1"/>
    <col min="2" max="7" width="21.7109375" style="10"/>
    <col min="8" max="9" width="47.7109375" style="10" customWidth="1"/>
    <col min="10" max="16384" width="21.7109375" style="10"/>
  </cols>
  <sheetData>
    <row r="1" spans="1:19" s="12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 s="9" customFormat="1" ht="15">
      <c r="A2" s="29" t="s">
        <v>31</v>
      </c>
      <c r="B2" s="26" t="s">
        <v>179</v>
      </c>
      <c r="C2" s="26" t="s">
        <v>180</v>
      </c>
      <c r="D2" s="26" t="s">
        <v>1</v>
      </c>
      <c r="E2" s="30">
        <v>193654</v>
      </c>
      <c r="F2" s="31">
        <v>44213.039388067125</v>
      </c>
      <c r="G2" s="27">
        <f t="shared" ref="G2:G10" si="0">SUM(M2:S2)</f>
        <v>25.200000000000003</v>
      </c>
      <c r="H2" s="29" t="s">
        <v>60</v>
      </c>
      <c r="I2" s="29" t="s">
        <v>61</v>
      </c>
      <c r="J2" s="30">
        <v>40</v>
      </c>
      <c r="K2" s="29" t="s">
        <v>30</v>
      </c>
      <c r="L2" s="29" t="s">
        <v>30</v>
      </c>
      <c r="M2" s="28">
        <v>0</v>
      </c>
      <c r="N2" s="28">
        <v>0</v>
      </c>
      <c r="O2" s="30">
        <v>3</v>
      </c>
      <c r="P2" s="30">
        <v>0</v>
      </c>
      <c r="Q2" s="30">
        <v>0</v>
      </c>
      <c r="R2" s="30">
        <v>0.6</v>
      </c>
      <c r="S2" s="30">
        <v>21.6</v>
      </c>
    </row>
    <row r="3" spans="1:19" s="9" customFormat="1" ht="15">
      <c r="A3" s="29" t="s">
        <v>31</v>
      </c>
      <c r="B3" s="26" t="s">
        <v>179</v>
      </c>
      <c r="C3" s="26" t="s">
        <v>180</v>
      </c>
      <c r="D3" s="26" t="s">
        <v>1</v>
      </c>
      <c r="E3" s="30">
        <v>192834</v>
      </c>
      <c r="F3" s="31">
        <v>44210.789715949075</v>
      </c>
      <c r="G3" s="27">
        <f t="shared" si="0"/>
        <v>11.8</v>
      </c>
      <c r="H3" s="29" t="s">
        <v>88</v>
      </c>
      <c r="I3" s="29" t="s">
        <v>61</v>
      </c>
      <c r="J3" s="30">
        <v>37</v>
      </c>
      <c r="K3" s="29" t="s">
        <v>30</v>
      </c>
      <c r="L3" s="29" t="s">
        <v>30</v>
      </c>
      <c r="M3" s="28">
        <v>0</v>
      </c>
      <c r="N3" s="28">
        <v>0</v>
      </c>
      <c r="O3" s="30">
        <v>0</v>
      </c>
      <c r="P3" s="30">
        <v>6</v>
      </c>
      <c r="Q3" s="30">
        <v>3</v>
      </c>
      <c r="R3" s="30">
        <v>0.4</v>
      </c>
      <c r="S3" s="30">
        <v>2.4</v>
      </c>
    </row>
    <row r="4" spans="1:19">
      <c r="A4" s="29" t="s">
        <v>31</v>
      </c>
      <c r="B4" s="26" t="s">
        <v>179</v>
      </c>
      <c r="C4" s="26" t="s">
        <v>180</v>
      </c>
      <c r="D4" s="26" t="s">
        <v>1</v>
      </c>
      <c r="E4" s="33">
        <v>186434</v>
      </c>
      <c r="F4" s="32">
        <v>44186.942407581017</v>
      </c>
      <c r="G4" s="27">
        <f>SUM(M4:S4)</f>
        <v>8.9</v>
      </c>
      <c r="H4" s="8" t="s">
        <v>186</v>
      </c>
      <c r="I4" s="29" t="s">
        <v>61</v>
      </c>
      <c r="J4" s="8">
        <v>32</v>
      </c>
      <c r="K4" s="29" t="s">
        <v>30</v>
      </c>
      <c r="L4" s="29" t="s">
        <v>30</v>
      </c>
      <c r="M4" s="28">
        <v>0</v>
      </c>
      <c r="N4" s="28">
        <v>0</v>
      </c>
      <c r="O4" s="8">
        <v>0</v>
      </c>
      <c r="P4" s="8">
        <v>6</v>
      </c>
      <c r="Q4" s="8">
        <v>0</v>
      </c>
      <c r="R4" s="8">
        <v>0.5</v>
      </c>
      <c r="S4" s="8">
        <v>2.4</v>
      </c>
    </row>
    <row r="5" spans="1:19">
      <c r="A5" s="29" t="s">
        <v>31</v>
      </c>
      <c r="B5" s="26" t="s">
        <v>179</v>
      </c>
      <c r="C5" s="26" t="s">
        <v>180</v>
      </c>
      <c r="D5" s="26" t="s">
        <v>1</v>
      </c>
      <c r="E5" s="30">
        <v>192307</v>
      </c>
      <c r="F5" s="31">
        <v>44208.727726307865</v>
      </c>
      <c r="G5" s="27">
        <f t="shared" si="0"/>
        <v>5</v>
      </c>
      <c r="H5" s="29" t="s">
        <v>105</v>
      </c>
      <c r="I5" s="29" t="s">
        <v>61</v>
      </c>
      <c r="J5" s="30">
        <v>46</v>
      </c>
      <c r="K5" s="29" t="s">
        <v>30</v>
      </c>
      <c r="L5" s="29" t="s">
        <v>30</v>
      </c>
      <c r="M5" s="28">
        <v>0</v>
      </c>
      <c r="N5" s="28">
        <v>0</v>
      </c>
      <c r="O5" s="30">
        <v>3</v>
      </c>
      <c r="P5" s="30">
        <v>0</v>
      </c>
      <c r="Q5" s="30">
        <v>0</v>
      </c>
      <c r="R5" s="30">
        <v>0.8</v>
      </c>
      <c r="S5" s="30">
        <v>1.2</v>
      </c>
    </row>
    <row r="6" spans="1:19">
      <c r="A6" s="29" t="s">
        <v>31</v>
      </c>
      <c r="B6" s="26" t="s">
        <v>179</v>
      </c>
      <c r="C6" s="26" t="s">
        <v>180</v>
      </c>
      <c r="D6" s="26" t="s">
        <v>1</v>
      </c>
      <c r="E6" s="30">
        <v>193463</v>
      </c>
      <c r="F6" s="31">
        <v>44212.580600428242</v>
      </c>
      <c r="G6" s="27">
        <f t="shared" si="0"/>
        <v>3.4</v>
      </c>
      <c r="H6" s="29" t="s">
        <v>77</v>
      </c>
      <c r="I6" s="29" t="s">
        <v>61</v>
      </c>
      <c r="J6" s="30">
        <v>29</v>
      </c>
      <c r="K6" s="29" t="s">
        <v>30</v>
      </c>
      <c r="L6" s="29" t="s">
        <v>30</v>
      </c>
      <c r="M6" s="28">
        <v>0</v>
      </c>
      <c r="N6" s="28">
        <v>0</v>
      </c>
      <c r="O6" s="30">
        <v>3</v>
      </c>
      <c r="P6" s="30">
        <v>0</v>
      </c>
      <c r="Q6" s="30">
        <v>0</v>
      </c>
      <c r="R6" s="30">
        <v>0</v>
      </c>
      <c r="S6" s="30">
        <v>0.4</v>
      </c>
    </row>
    <row r="7" spans="1:19">
      <c r="A7" s="29" t="s">
        <v>31</v>
      </c>
      <c r="B7" s="26" t="s">
        <v>179</v>
      </c>
      <c r="C7" s="26" t="s">
        <v>180</v>
      </c>
      <c r="D7" s="26" t="s">
        <v>0</v>
      </c>
      <c r="E7" s="30">
        <v>189990</v>
      </c>
      <c r="F7" s="31">
        <v>44202.440880092588</v>
      </c>
      <c r="G7" s="27">
        <f t="shared" si="0"/>
        <v>3.5</v>
      </c>
      <c r="H7" s="29" t="s">
        <v>144</v>
      </c>
      <c r="I7" s="29" t="s">
        <v>61</v>
      </c>
      <c r="J7" s="30">
        <v>22</v>
      </c>
      <c r="K7" s="29" t="s">
        <v>30</v>
      </c>
      <c r="L7" s="29" t="s">
        <v>30</v>
      </c>
      <c r="M7" s="28">
        <v>0</v>
      </c>
      <c r="N7" s="28">
        <v>0</v>
      </c>
      <c r="O7" s="30">
        <v>3</v>
      </c>
      <c r="P7" s="30">
        <v>0</v>
      </c>
      <c r="Q7" s="30">
        <v>0</v>
      </c>
      <c r="R7" s="30">
        <v>0.5</v>
      </c>
      <c r="S7" s="30">
        <v>0</v>
      </c>
    </row>
    <row r="8" spans="1:19">
      <c r="A8" s="29" t="s">
        <v>31</v>
      </c>
      <c r="B8" s="26" t="s">
        <v>179</v>
      </c>
      <c r="C8" s="26" t="s">
        <v>180</v>
      </c>
      <c r="D8" s="26" t="s">
        <v>4</v>
      </c>
      <c r="E8" s="30">
        <v>192310</v>
      </c>
      <c r="F8" s="31">
        <v>44208.727750011574</v>
      </c>
      <c r="G8" s="27">
        <f t="shared" si="0"/>
        <v>5</v>
      </c>
      <c r="H8" s="29" t="s">
        <v>105</v>
      </c>
      <c r="I8" s="29" t="s">
        <v>61</v>
      </c>
      <c r="J8" s="30">
        <v>46</v>
      </c>
      <c r="K8" s="29" t="s">
        <v>30</v>
      </c>
      <c r="L8" s="29" t="s">
        <v>30</v>
      </c>
      <c r="M8" s="28">
        <v>0</v>
      </c>
      <c r="N8" s="28">
        <v>0</v>
      </c>
      <c r="O8" s="30">
        <v>3</v>
      </c>
      <c r="P8" s="30">
        <v>0</v>
      </c>
      <c r="Q8" s="30">
        <v>0</v>
      </c>
      <c r="R8" s="30">
        <v>0.8</v>
      </c>
      <c r="S8" s="30">
        <v>1.2</v>
      </c>
    </row>
    <row r="9" spans="1:19">
      <c r="A9" s="29" t="s">
        <v>31</v>
      </c>
      <c r="B9" s="26" t="s">
        <v>179</v>
      </c>
      <c r="C9" s="26" t="s">
        <v>180</v>
      </c>
      <c r="D9" s="26" t="s">
        <v>4</v>
      </c>
      <c r="E9" s="30">
        <v>192309</v>
      </c>
      <c r="F9" s="31">
        <v>44208.727741261573</v>
      </c>
      <c r="G9" s="27">
        <f t="shared" si="0"/>
        <v>5</v>
      </c>
      <c r="H9" s="29" t="s">
        <v>105</v>
      </c>
      <c r="I9" s="29" t="s">
        <v>61</v>
      </c>
      <c r="J9" s="30">
        <v>46</v>
      </c>
      <c r="K9" s="29" t="s">
        <v>30</v>
      </c>
      <c r="L9" s="29" t="s">
        <v>30</v>
      </c>
      <c r="M9" s="28">
        <v>0</v>
      </c>
      <c r="N9" s="28">
        <v>0</v>
      </c>
      <c r="O9" s="30">
        <v>3</v>
      </c>
      <c r="P9" s="30">
        <v>0</v>
      </c>
      <c r="Q9" s="30">
        <v>0</v>
      </c>
      <c r="R9" s="30">
        <v>0.8</v>
      </c>
      <c r="S9" s="30">
        <v>1.2</v>
      </c>
    </row>
    <row r="10" spans="1:19">
      <c r="A10" s="29" t="s">
        <v>31</v>
      </c>
      <c r="B10" s="26" t="s">
        <v>179</v>
      </c>
      <c r="C10" s="26" t="s">
        <v>180</v>
      </c>
      <c r="D10" s="26" t="s">
        <v>4</v>
      </c>
      <c r="E10" s="30">
        <v>192308</v>
      </c>
      <c r="F10" s="31">
        <v>44208.72773140046</v>
      </c>
      <c r="G10" s="27">
        <f t="shared" si="0"/>
        <v>5</v>
      </c>
      <c r="H10" s="29" t="s">
        <v>105</v>
      </c>
      <c r="I10" s="29" t="s">
        <v>61</v>
      </c>
      <c r="J10" s="30">
        <v>46</v>
      </c>
      <c r="K10" s="29" t="s">
        <v>30</v>
      </c>
      <c r="L10" s="29" t="s">
        <v>30</v>
      </c>
      <c r="M10" s="28">
        <v>0</v>
      </c>
      <c r="N10" s="28">
        <v>0</v>
      </c>
      <c r="O10" s="30">
        <v>3</v>
      </c>
      <c r="P10" s="30">
        <v>0</v>
      </c>
      <c r="Q10" s="30">
        <v>0</v>
      </c>
      <c r="R10" s="30">
        <v>0.8</v>
      </c>
      <c r="S10" s="30">
        <v>1.2</v>
      </c>
    </row>
  </sheetData>
  <autoFilter ref="A1:S6">
    <sortState ref="A2:S9">
      <sortCondition descending="1" ref="G2"/>
    </sortState>
  </autoFilter>
  <sortState ref="A2:V63">
    <sortCondition ref="A2:A63"/>
    <sortCondition descending="1" ref="G2:G63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"/>
  <sheetViews>
    <sheetView showGridLines="0" workbookViewId="0">
      <selection activeCell="D8" sqref="D8"/>
    </sheetView>
  </sheetViews>
  <sheetFormatPr defaultColWidth="21.7109375" defaultRowHeight="15"/>
  <cols>
    <col min="1" max="1" width="47.7109375" style="9" customWidth="1"/>
    <col min="2" max="7" width="21.7109375" style="9"/>
    <col min="8" max="8" width="62.28515625" style="9" customWidth="1"/>
    <col min="9" max="9" width="47.7109375" style="9" customWidth="1"/>
    <col min="10" max="16384" width="21.7109375" style="9"/>
  </cols>
  <sheetData>
    <row r="1" spans="1:19" s="13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9" t="s">
        <v>31</v>
      </c>
      <c r="B2" s="26" t="s">
        <v>179</v>
      </c>
      <c r="C2" s="26" t="s">
        <v>180</v>
      </c>
      <c r="D2" s="26" t="s">
        <v>1</v>
      </c>
      <c r="E2" s="30">
        <v>191884</v>
      </c>
      <c r="F2" s="31">
        <v>44207.641623553238</v>
      </c>
      <c r="G2" s="27">
        <f>SUM(M2:S2)</f>
        <v>6.8</v>
      </c>
      <c r="H2" s="29" t="s">
        <v>120</v>
      </c>
      <c r="I2" s="29" t="s">
        <v>121</v>
      </c>
      <c r="J2" s="30">
        <v>56</v>
      </c>
      <c r="K2" s="29" t="s">
        <v>32</v>
      </c>
      <c r="L2" s="29" t="s">
        <v>30</v>
      </c>
      <c r="M2" s="30">
        <v>6</v>
      </c>
      <c r="N2" s="28">
        <v>0</v>
      </c>
      <c r="O2" s="28">
        <v>0</v>
      </c>
      <c r="P2" s="28">
        <v>0</v>
      </c>
      <c r="Q2" s="28">
        <v>0</v>
      </c>
      <c r="R2" s="30">
        <v>0.2</v>
      </c>
      <c r="S2" s="30">
        <v>0.6</v>
      </c>
    </row>
    <row r="3" spans="1:19">
      <c r="A3" s="29" t="s">
        <v>31</v>
      </c>
      <c r="B3" s="26" t="s">
        <v>179</v>
      </c>
      <c r="C3" s="26" t="s">
        <v>180</v>
      </c>
      <c r="D3" s="26" t="s">
        <v>0</v>
      </c>
      <c r="E3" s="30">
        <v>188559</v>
      </c>
      <c r="F3" s="31">
        <v>44193.944981967594</v>
      </c>
      <c r="G3" s="27">
        <f t="shared" ref="G3" si="0">SUM(M3:S3)</f>
        <v>0</v>
      </c>
      <c r="H3" s="29" t="s">
        <v>166</v>
      </c>
      <c r="I3" s="29" t="s">
        <v>121</v>
      </c>
      <c r="J3" s="30">
        <v>28</v>
      </c>
      <c r="K3" s="29" t="s">
        <v>30</v>
      </c>
      <c r="L3" s="29" t="s">
        <v>30</v>
      </c>
      <c r="M3" s="30">
        <v>0</v>
      </c>
      <c r="N3" s="28">
        <v>0</v>
      </c>
      <c r="O3" s="28">
        <v>0</v>
      </c>
      <c r="P3" s="28">
        <v>0</v>
      </c>
      <c r="Q3" s="28">
        <v>0</v>
      </c>
      <c r="R3" s="30">
        <v>0</v>
      </c>
      <c r="S3" s="30">
        <v>0</v>
      </c>
    </row>
  </sheetData>
  <sortState ref="B2:S24">
    <sortCondition descending="1" ref="G2:G24"/>
    <sortCondition descending="1" ref="M2:M24"/>
    <sortCondition descending="1" ref="N2:N24"/>
    <sortCondition descending="1" ref="P2:P24"/>
    <sortCondition ref="F2:F24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"/>
  <sheetViews>
    <sheetView workbookViewId="0">
      <selection activeCell="F16" sqref="F16"/>
    </sheetView>
  </sheetViews>
  <sheetFormatPr defaultRowHeight="15"/>
  <cols>
    <col min="1" max="1" width="25.7109375" customWidth="1"/>
    <col min="2" max="2" width="13.7109375" customWidth="1"/>
    <col min="3" max="3" width="11.42578125" customWidth="1"/>
    <col min="4" max="4" width="21.7109375" customWidth="1"/>
    <col min="5" max="5" width="18.140625" customWidth="1"/>
    <col min="6" max="6" width="32.7109375" customWidth="1"/>
    <col min="7" max="7" width="14.85546875" customWidth="1"/>
    <col min="8" max="8" width="50.28515625" customWidth="1"/>
    <col min="9" max="9" width="22.140625" customWidth="1"/>
    <col min="11" max="11" width="15.28515625" customWidth="1"/>
    <col min="12" max="19" width="23.140625" customWidth="1"/>
  </cols>
  <sheetData>
    <row r="1" spans="1:19" s="13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 s="9" customFormat="1">
      <c r="A2" s="29" t="s">
        <v>31</v>
      </c>
      <c r="B2" s="26" t="s">
        <v>179</v>
      </c>
      <c r="C2" s="26" t="s">
        <v>180</v>
      </c>
      <c r="D2" s="26" t="s">
        <v>1</v>
      </c>
      <c r="E2" s="30">
        <v>189956</v>
      </c>
      <c r="F2" s="31">
        <v>44201.883097164347</v>
      </c>
      <c r="G2" s="27">
        <f>SUM(M2:S2)</f>
        <v>28.5</v>
      </c>
      <c r="H2" s="29" t="s">
        <v>146</v>
      </c>
      <c r="I2" s="29" t="s">
        <v>68</v>
      </c>
      <c r="J2" s="30">
        <v>45</v>
      </c>
      <c r="K2" s="29" t="s">
        <v>30</v>
      </c>
      <c r="L2" s="29" t="s">
        <v>30</v>
      </c>
      <c r="M2" s="28">
        <v>0</v>
      </c>
      <c r="N2" s="28">
        <v>0</v>
      </c>
      <c r="O2" s="30">
        <v>3</v>
      </c>
      <c r="P2" s="28">
        <v>0</v>
      </c>
      <c r="Q2" s="28">
        <v>0</v>
      </c>
      <c r="R2" s="30">
        <v>1.5</v>
      </c>
      <c r="S2" s="30">
        <v>24</v>
      </c>
    </row>
    <row r="3" spans="1:19" s="9" customFormat="1">
      <c r="A3" s="29" t="s">
        <v>31</v>
      </c>
      <c r="B3" s="26" t="s">
        <v>179</v>
      </c>
      <c r="C3" s="26" t="s">
        <v>180</v>
      </c>
      <c r="D3" s="26" t="s">
        <v>1</v>
      </c>
      <c r="E3" s="30">
        <v>193585</v>
      </c>
      <c r="F3" s="31">
        <v>44212.879305555551</v>
      </c>
      <c r="G3" s="27">
        <f>SUM(M3:S3)</f>
        <v>28.5</v>
      </c>
      <c r="H3" s="29" t="s">
        <v>67</v>
      </c>
      <c r="I3" s="29" t="s">
        <v>68</v>
      </c>
      <c r="J3" s="30">
        <v>45</v>
      </c>
      <c r="K3" s="29" t="s">
        <v>30</v>
      </c>
      <c r="L3" s="29" t="s">
        <v>30</v>
      </c>
      <c r="M3" s="28">
        <v>0</v>
      </c>
      <c r="N3" s="28">
        <v>0</v>
      </c>
      <c r="O3" s="30">
        <v>3</v>
      </c>
      <c r="P3" s="28">
        <v>0</v>
      </c>
      <c r="Q3" s="28">
        <v>0</v>
      </c>
      <c r="R3" s="30">
        <v>1.5</v>
      </c>
      <c r="S3" s="30">
        <v>24</v>
      </c>
    </row>
    <row r="4" spans="1:19">
      <c r="A4" s="29" t="s">
        <v>31</v>
      </c>
      <c r="B4" s="26" t="s">
        <v>179</v>
      </c>
      <c r="C4" s="26" t="s">
        <v>180</v>
      </c>
      <c r="D4" s="26" t="s">
        <v>1</v>
      </c>
      <c r="E4" s="30">
        <v>192331</v>
      </c>
      <c r="F4" s="31">
        <v>44208.753653958331</v>
      </c>
      <c r="G4" s="27">
        <f>SUM(M4:S4)</f>
        <v>27.9</v>
      </c>
      <c r="H4" s="29" t="s">
        <v>104</v>
      </c>
      <c r="I4" s="29" t="s">
        <v>68</v>
      </c>
      <c r="J4" s="30">
        <v>41</v>
      </c>
      <c r="K4" s="29" t="s">
        <v>30</v>
      </c>
      <c r="L4" s="29" t="s">
        <v>30</v>
      </c>
      <c r="M4" s="28">
        <v>0</v>
      </c>
      <c r="N4" s="28">
        <v>0</v>
      </c>
      <c r="O4" s="30">
        <v>3</v>
      </c>
      <c r="P4" s="28">
        <v>0</v>
      </c>
      <c r="Q4" s="28">
        <v>0</v>
      </c>
      <c r="R4" s="30">
        <v>0.9</v>
      </c>
      <c r="S4" s="30">
        <v>24</v>
      </c>
    </row>
    <row r="5" spans="1:19">
      <c r="A5" s="29" t="s">
        <v>31</v>
      </c>
      <c r="B5" s="26" t="s">
        <v>179</v>
      </c>
      <c r="C5" s="26" t="s">
        <v>180</v>
      </c>
      <c r="D5" s="26" t="s">
        <v>1</v>
      </c>
      <c r="E5" s="30">
        <v>191444</v>
      </c>
      <c r="F5" s="31">
        <v>44205.870981203705</v>
      </c>
      <c r="G5" s="27">
        <f>SUM(M5:S5)</f>
        <v>1.2</v>
      </c>
      <c r="H5" s="29" t="s">
        <v>125</v>
      </c>
      <c r="I5" s="29" t="s">
        <v>68</v>
      </c>
      <c r="J5" s="30">
        <v>32</v>
      </c>
      <c r="K5" s="29" t="s">
        <v>30</v>
      </c>
      <c r="L5" s="29" t="s">
        <v>30</v>
      </c>
      <c r="M5" s="28">
        <v>0</v>
      </c>
      <c r="N5" s="28">
        <v>0</v>
      </c>
      <c r="O5" s="30">
        <v>0</v>
      </c>
      <c r="P5" s="28">
        <v>0</v>
      </c>
      <c r="Q5" s="28">
        <v>0</v>
      </c>
      <c r="R5" s="30">
        <v>0.2</v>
      </c>
      <c r="S5" s="30">
        <v>1</v>
      </c>
    </row>
  </sheetData>
  <sortState ref="A2:S5">
    <sortCondition descending="1" ref="G2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"/>
  <sheetViews>
    <sheetView workbookViewId="0">
      <selection activeCell="D16" sqref="D16"/>
    </sheetView>
  </sheetViews>
  <sheetFormatPr defaultRowHeight="15"/>
  <cols>
    <col min="1" max="1" width="21.28515625" customWidth="1"/>
    <col min="4" max="4" width="26" customWidth="1"/>
    <col min="5" max="5" width="24.140625" customWidth="1"/>
    <col min="6" max="6" width="33.140625" customWidth="1"/>
    <col min="7" max="7" width="20" customWidth="1"/>
    <col min="8" max="8" width="36.85546875" customWidth="1"/>
    <col min="9" max="9" width="27.140625" customWidth="1"/>
    <col min="11" max="11" width="15.42578125" customWidth="1"/>
    <col min="12" max="12" width="18.5703125" customWidth="1"/>
    <col min="13" max="13" width="22.140625" customWidth="1"/>
    <col min="14" max="19" width="27" customWidth="1"/>
  </cols>
  <sheetData>
    <row r="1" spans="1:19" s="13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 s="9" customFormat="1" ht="16.5">
      <c r="A2" s="17" t="s">
        <v>31</v>
      </c>
      <c r="B2" s="14" t="s">
        <v>179</v>
      </c>
      <c r="C2" s="14" t="s">
        <v>180</v>
      </c>
      <c r="D2" s="14" t="s">
        <v>1</v>
      </c>
      <c r="E2" s="18">
        <v>193880</v>
      </c>
      <c r="F2" s="19">
        <v>44213.802911967592</v>
      </c>
      <c r="G2" s="15">
        <f>SUM(M2:S2)</f>
        <v>24.2</v>
      </c>
      <c r="H2" s="17" t="s">
        <v>48</v>
      </c>
      <c r="I2" s="17" t="s">
        <v>49</v>
      </c>
      <c r="J2" s="18">
        <v>31</v>
      </c>
      <c r="K2" s="17" t="s">
        <v>30</v>
      </c>
      <c r="L2" s="17" t="s">
        <v>30</v>
      </c>
      <c r="M2" s="18">
        <v>0</v>
      </c>
      <c r="N2" s="16">
        <v>0</v>
      </c>
      <c r="O2" s="16">
        <v>0</v>
      </c>
      <c r="P2" s="18">
        <v>0</v>
      </c>
      <c r="Q2" s="18">
        <v>0</v>
      </c>
      <c r="R2" s="18">
        <v>0.2</v>
      </c>
      <c r="S2" s="18">
        <v>24</v>
      </c>
    </row>
    <row r="3" spans="1:19" s="9" customFormat="1" ht="16.5">
      <c r="A3" s="17" t="s">
        <v>31</v>
      </c>
      <c r="B3" s="14" t="s">
        <v>179</v>
      </c>
      <c r="C3" s="14" t="s">
        <v>180</v>
      </c>
      <c r="D3" s="14" t="s">
        <v>1</v>
      </c>
      <c r="E3" s="18">
        <v>193175</v>
      </c>
      <c r="F3" s="19">
        <v>44211.583082858793</v>
      </c>
      <c r="G3" s="15">
        <f>SUM(M3:S3)</f>
        <v>12.399999999999999</v>
      </c>
      <c r="H3" s="17" t="s">
        <v>83</v>
      </c>
      <c r="I3" s="17" t="s">
        <v>49</v>
      </c>
      <c r="J3" s="18">
        <v>35</v>
      </c>
      <c r="K3" s="17" t="s">
        <v>30</v>
      </c>
      <c r="L3" s="17" t="s">
        <v>30</v>
      </c>
      <c r="M3" s="18">
        <v>0</v>
      </c>
      <c r="N3" s="16">
        <v>0</v>
      </c>
      <c r="O3" s="16">
        <v>0</v>
      </c>
      <c r="P3" s="18">
        <v>6</v>
      </c>
      <c r="Q3" s="18">
        <v>3</v>
      </c>
      <c r="R3" s="18">
        <v>0.6</v>
      </c>
      <c r="S3" s="18">
        <v>2.8</v>
      </c>
    </row>
    <row r="4" spans="1:19" ht="16.5">
      <c r="A4" s="17" t="s">
        <v>31</v>
      </c>
      <c r="B4" s="14" t="s">
        <v>179</v>
      </c>
      <c r="C4" s="14" t="s">
        <v>180</v>
      </c>
      <c r="D4" s="14" t="s">
        <v>0</v>
      </c>
      <c r="E4" s="18">
        <v>193335</v>
      </c>
      <c r="F4" s="19">
        <v>44211.849981192128</v>
      </c>
      <c r="G4" s="15">
        <f>SUM(M4:S4)</f>
        <v>6.2</v>
      </c>
      <c r="H4" s="17" t="s">
        <v>80</v>
      </c>
      <c r="I4" s="17" t="s">
        <v>49</v>
      </c>
      <c r="J4" s="18">
        <v>17</v>
      </c>
      <c r="K4" s="17" t="s">
        <v>32</v>
      </c>
      <c r="L4" s="17" t="s">
        <v>30</v>
      </c>
      <c r="M4" s="18">
        <v>6</v>
      </c>
      <c r="N4" s="16">
        <v>0</v>
      </c>
      <c r="O4" s="16">
        <v>0</v>
      </c>
      <c r="P4" s="18">
        <v>0</v>
      </c>
      <c r="Q4" s="18">
        <v>0</v>
      </c>
      <c r="R4" s="18">
        <v>0.2</v>
      </c>
      <c r="S4" s="18">
        <v>0</v>
      </c>
    </row>
    <row r="5" spans="1:19" ht="16.5">
      <c r="A5" s="17" t="s">
        <v>31</v>
      </c>
      <c r="B5" s="14" t="s">
        <v>179</v>
      </c>
      <c r="C5" s="14" t="s">
        <v>180</v>
      </c>
      <c r="D5" s="14" t="s">
        <v>0</v>
      </c>
      <c r="E5" s="18">
        <v>191925</v>
      </c>
      <c r="F5" s="19">
        <v>44207.72282988426</v>
      </c>
      <c r="G5" s="15">
        <f>SUM(M5:S5)</f>
        <v>0</v>
      </c>
      <c r="H5" s="17" t="s">
        <v>117</v>
      </c>
      <c r="I5" s="17" t="s">
        <v>49</v>
      </c>
      <c r="J5" s="18">
        <v>34</v>
      </c>
      <c r="K5" s="17" t="s">
        <v>30</v>
      </c>
      <c r="L5" s="17" t="s">
        <v>30</v>
      </c>
      <c r="M5" s="18">
        <v>0</v>
      </c>
      <c r="N5" s="16">
        <v>0</v>
      </c>
      <c r="O5" s="16">
        <v>0</v>
      </c>
      <c r="P5" s="18">
        <v>0</v>
      </c>
      <c r="Q5" s="18">
        <v>0</v>
      </c>
      <c r="R5" s="18">
        <v>0</v>
      </c>
      <c r="S5" s="18">
        <v>0</v>
      </c>
    </row>
  </sheetData>
  <autoFilter ref="A1:S5">
    <sortState ref="A2:S5">
      <sortCondition descending="1" ref="G2"/>
    </sortState>
  </autoFilter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showGridLines="0" zoomScale="90" zoomScaleNormal="90" workbookViewId="0">
      <selection activeCell="G10" sqref="G10"/>
    </sheetView>
  </sheetViews>
  <sheetFormatPr defaultColWidth="21.7109375" defaultRowHeight="15"/>
  <cols>
    <col min="1" max="1" width="47.7109375" style="9" customWidth="1"/>
    <col min="2" max="7" width="21.7109375" style="9"/>
    <col min="8" max="9" width="47.7109375" style="9" customWidth="1"/>
    <col min="10" max="16384" width="21.7109375" style="9"/>
  </cols>
  <sheetData>
    <row r="1" spans="1:19" s="13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9" t="s">
        <v>31</v>
      </c>
      <c r="B2" s="26" t="s">
        <v>179</v>
      </c>
      <c r="C2" s="26" t="s">
        <v>180</v>
      </c>
      <c r="D2" s="26" t="s">
        <v>1</v>
      </c>
      <c r="E2" s="30">
        <v>192508</v>
      </c>
      <c r="F2" s="31">
        <v>44209.676909236106</v>
      </c>
      <c r="G2" s="27">
        <f t="shared" ref="G2:G26" si="0">SUM(M2:S2)</f>
        <v>31.4</v>
      </c>
      <c r="H2" s="29" t="s">
        <v>97</v>
      </c>
      <c r="I2" s="29" t="s">
        <v>29</v>
      </c>
      <c r="J2" s="30">
        <v>47</v>
      </c>
      <c r="K2" s="29" t="s">
        <v>30</v>
      </c>
      <c r="L2" s="29" t="s">
        <v>30</v>
      </c>
      <c r="M2" s="30">
        <v>0</v>
      </c>
      <c r="N2" s="30">
        <v>0</v>
      </c>
      <c r="O2" s="30">
        <v>0</v>
      </c>
      <c r="P2" s="30">
        <v>6</v>
      </c>
      <c r="Q2" s="30">
        <v>0</v>
      </c>
      <c r="R2" s="30">
        <v>1.4</v>
      </c>
      <c r="S2" s="30">
        <v>24</v>
      </c>
    </row>
    <row r="3" spans="1:19">
      <c r="A3" s="29" t="s">
        <v>31</v>
      </c>
      <c r="B3" s="26" t="s">
        <v>179</v>
      </c>
      <c r="C3" s="26" t="s">
        <v>180</v>
      </c>
      <c r="D3" s="26" t="s">
        <v>1</v>
      </c>
      <c r="E3" s="30">
        <v>192901</v>
      </c>
      <c r="F3" s="31">
        <v>44211.123875520832</v>
      </c>
      <c r="G3" s="27">
        <f t="shared" si="0"/>
        <v>29.4</v>
      </c>
      <c r="H3" s="29" t="s">
        <v>85</v>
      </c>
      <c r="I3" s="29" t="s">
        <v>29</v>
      </c>
      <c r="J3" s="30">
        <v>50</v>
      </c>
      <c r="K3" s="29" t="s">
        <v>30</v>
      </c>
      <c r="L3" s="29" t="s">
        <v>30</v>
      </c>
      <c r="M3" s="30">
        <v>0</v>
      </c>
      <c r="N3" s="30">
        <v>0</v>
      </c>
      <c r="O3" s="30">
        <v>0</v>
      </c>
      <c r="P3" s="30">
        <v>6</v>
      </c>
      <c r="Q3" s="30">
        <v>0</v>
      </c>
      <c r="R3" s="30">
        <v>0.2</v>
      </c>
      <c r="S3" s="30">
        <v>23.2</v>
      </c>
    </row>
    <row r="4" spans="1:19">
      <c r="A4" s="29" t="s">
        <v>31</v>
      </c>
      <c r="B4" s="26" t="s">
        <v>179</v>
      </c>
      <c r="C4" s="26" t="s">
        <v>180</v>
      </c>
      <c r="D4" s="26" t="s">
        <v>1</v>
      </c>
      <c r="E4" s="30">
        <v>194002</v>
      </c>
      <c r="F4" s="31">
        <v>44213.964032604163</v>
      </c>
      <c r="G4" s="27">
        <f t="shared" si="0"/>
        <v>26.9</v>
      </c>
      <c r="H4" s="29" t="s">
        <v>35</v>
      </c>
      <c r="I4" s="29" t="s">
        <v>29</v>
      </c>
      <c r="J4" s="30">
        <v>39</v>
      </c>
      <c r="K4" s="29" t="s">
        <v>30</v>
      </c>
      <c r="L4" s="29" t="s">
        <v>30</v>
      </c>
      <c r="M4" s="30">
        <v>0</v>
      </c>
      <c r="N4" s="30">
        <v>0</v>
      </c>
      <c r="O4" s="30">
        <v>0</v>
      </c>
      <c r="P4" s="30">
        <v>6</v>
      </c>
      <c r="Q4" s="30">
        <v>3</v>
      </c>
      <c r="R4" s="30">
        <v>1.5</v>
      </c>
      <c r="S4" s="30">
        <v>16.399999999999999</v>
      </c>
    </row>
    <row r="5" spans="1:19">
      <c r="A5" s="29" t="s">
        <v>31</v>
      </c>
      <c r="B5" s="26" t="s">
        <v>179</v>
      </c>
      <c r="C5" s="26" t="s">
        <v>180</v>
      </c>
      <c r="D5" s="26" t="s">
        <v>1</v>
      </c>
      <c r="E5" s="30">
        <v>188664</v>
      </c>
      <c r="F5" s="31">
        <v>44194.550523032405</v>
      </c>
      <c r="G5" s="27">
        <f t="shared" si="0"/>
        <v>23.5</v>
      </c>
      <c r="H5" s="29" t="s">
        <v>165</v>
      </c>
      <c r="I5" s="29" t="s">
        <v>29</v>
      </c>
      <c r="J5" s="30">
        <v>39</v>
      </c>
      <c r="K5" s="29" t="s">
        <v>30</v>
      </c>
      <c r="L5" s="29" t="s">
        <v>30</v>
      </c>
      <c r="M5" s="30">
        <v>0</v>
      </c>
      <c r="N5" s="30">
        <v>0</v>
      </c>
      <c r="O5" s="30">
        <v>0</v>
      </c>
      <c r="P5" s="30">
        <v>6</v>
      </c>
      <c r="Q5" s="30">
        <v>3</v>
      </c>
      <c r="R5" s="30">
        <v>0.5</v>
      </c>
      <c r="S5" s="30">
        <v>14</v>
      </c>
    </row>
    <row r="6" spans="1:19">
      <c r="A6" s="29" t="s">
        <v>31</v>
      </c>
      <c r="B6" s="26" t="s">
        <v>179</v>
      </c>
      <c r="C6" s="26" t="s">
        <v>180</v>
      </c>
      <c r="D6" s="26" t="s">
        <v>1</v>
      </c>
      <c r="E6" s="30">
        <v>192209</v>
      </c>
      <c r="F6" s="31">
        <v>44208.507008217588</v>
      </c>
      <c r="G6" s="27">
        <f t="shared" si="0"/>
        <v>23</v>
      </c>
      <c r="H6" s="29" t="s">
        <v>110</v>
      </c>
      <c r="I6" s="29" t="s">
        <v>29</v>
      </c>
      <c r="J6" s="30">
        <v>32</v>
      </c>
      <c r="K6" s="29" t="s">
        <v>30</v>
      </c>
      <c r="L6" s="29" t="s">
        <v>30</v>
      </c>
      <c r="M6" s="30">
        <v>0</v>
      </c>
      <c r="N6" s="30">
        <v>0</v>
      </c>
      <c r="O6" s="30">
        <v>0</v>
      </c>
      <c r="P6" s="30">
        <v>6</v>
      </c>
      <c r="Q6" s="30">
        <v>0</v>
      </c>
      <c r="R6" s="30">
        <v>0</v>
      </c>
      <c r="S6" s="30">
        <v>17</v>
      </c>
    </row>
    <row r="7" spans="1:19">
      <c r="A7" s="29" t="s">
        <v>31</v>
      </c>
      <c r="B7" s="26" t="s">
        <v>179</v>
      </c>
      <c r="C7" s="26" t="s">
        <v>180</v>
      </c>
      <c r="D7" s="26" t="s">
        <v>1</v>
      </c>
      <c r="E7" s="30">
        <v>188086</v>
      </c>
      <c r="F7" s="31">
        <v>44191.888312812502</v>
      </c>
      <c r="G7" s="27">
        <f t="shared" si="0"/>
        <v>19.2</v>
      </c>
      <c r="H7" s="29" t="s">
        <v>169</v>
      </c>
      <c r="I7" s="29" t="s">
        <v>29</v>
      </c>
      <c r="J7" s="30">
        <v>25</v>
      </c>
      <c r="K7" s="29" t="s">
        <v>32</v>
      </c>
      <c r="L7" s="29" t="s">
        <v>30</v>
      </c>
      <c r="M7" s="30">
        <v>6</v>
      </c>
      <c r="N7" s="30">
        <v>0</v>
      </c>
      <c r="O7" s="30">
        <v>0</v>
      </c>
      <c r="P7" s="30">
        <v>6</v>
      </c>
      <c r="Q7" s="30">
        <v>0</v>
      </c>
      <c r="R7" s="30">
        <v>0.2</v>
      </c>
      <c r="S7" s="30">
        <v>7</v>
      </c>
    </row>
    <row r="8" spans="1:19">
      <c r="A8" s="29" t="s">
        <v>31</v>
      </c>
      <c r="B8" s="26" t="s">
        <v>179</v>
      </c>
      <c r="C8" s="26" t="s">
        <v>180</v>
      </c>
      <c r="D8" s="26" t="s">
        <v>1</v>
      </c>
      <c r="E8" s="30">
        <v>193960</v>
      </c>
      <c r="F8" s="31">
        <v>44213.932558842593</v>
      </c>
      <c r="G8" s="27">
        <f t="shared" si="0"/>
        <v>19.2</v>
      </c>
      <c r="H8" s="29" t="s">
        <v>44</v>
      </c>
      <c r="I8" s="29" t="s">
        <v>29</v>
      </c>
      <c r="J8" s="30">
        <v>44</v>
      </c>
      <c r="K8" s="29" t="s">
        <v>30</v>
      </c>
      <c r="L8" s="29" t="s">
        <v>30</v>
      </c>
      <c r="M8" s="30">
        <v>0</v>
      </c>
      <c r="N8" s="30">
        <v>0</v>
      </c>
      <c r="O8" s="30">
        <v>0</v>
      </c>
      <c r="P8" s="30">
        <v>6</v>
      </c>
      <c r="Q8" s="30">
        <v>0</v>
      </c>
      <c r="R8" s="30">
        <v>0.2</v>
      </c>
      <c r="S8" s="30">
        <v>13</v>
      </c>
    </row>
    <row r="9" spans="1:19">
      <c r="A9" s="29" t="s">
        <v>31</v>
      </c>
      <c r="B9" s="26" t="s">
        <v>179</v>
      </c>
      <c r="C9" s="26" t="s">
        <v>180</v>
      </c>
      <c r="D9" s="26" t="s">
        <v>1</v>
      </c>
      <c r="E9" s="30">
        <v>189546</v>
      </c>
      <c r="F9" s="31">
        <v>44200.59311094907</v>
      </c>
      <c r="G9" s="27">
        <f t="shared" si="0"/>
        <v>16.5</v>
      </c>
      <c r="H9" s="29" t="s">
        <v>154</v>
      </c>
      <c r="I9" s="29" t="s">
        <v>29</v>
      </c>
      <c r="J9" s="30">
        <v>34</v>
      </c>
      <c r="K9" s="29" t="s">
        <v>30</v>
      </c>
      <c r="L9" s="29" t="s">
        <v>30</v>
      </c>
      <c r="M9" s="30">
        <v>0</v>
      </c>
      <c r="N9" s="30">
        <v>0</v>
      </c>
      <c r="O9" s="30">
        <v>0</v>
      </c>
      <c r="P9" s="30">
        <v>6</v>
      </c>
      <c r="Q9" s="30">
        <v>3</v>
      </c>
      <c r="R9" s="30">
        <v>0.7</v>
      </c>
      <c r="S9" s="30">
        <v>6.8</v>
      </c>
    </row>
    <row r="10" spans="1:19">
      <c r="A10" s="29" t="s">
        <v>31</v>
      </c>
      <c r="B10" s="26" t="s">
        <v>179</v>
      </c>
      <c r="C10" s="26" t="s">
        <v>180</v>
      </c>
      <c r="D10" s="26" t="s">
        <v>1</v>
      </c>
      <c r="E10" s="30">
        <v>191095</v>
      </c>
      <c r="F10" s="31">
        <v>44204.472424918982</v>
      </c>
      <c r="G10" s="27">
        <f t="shared" si="0"/>
        <v>13.200000000000001</v>
      </c>
      <c r="H10" s="29" t="s">
        <v>133</v>
      </c>
      <c r="I10" s="29" t="s">
        <v>29</v>
      </c>
      <c r="J10" s="30">
        <v>26</v>
      </c>
      <c r="K10" s="29" t="s">
        <v>32</v>
      </c>
      <c r="L10" s="29" t="s">
        <v>30</v>
      </c>
      <c r="M10" s="30">
        <v>6</v>
      </c>
      <c r="N10" s="30">
        <v>0</v>
      </c>
      <c r="O10" s="30">
        <v>0</v>
      </c>
      <c r="P10" s="30">
        <v>6</v>
      </c>
      <c r="Q10" s="30">
        <v>0</v>
      </c>
      <c r="R10" s="30">
        <v>0.4</v>
      </c>
      <c r="S10" s="30">
        <v>0.8</v>
      </c>
    </row>
    <row r="11" spans="1:19">
      <c r="A11" s="29" t="s">
        <v>31</v>
      </c>
      <c r="B11" s="26" t="s">
        <v>179</v>
      </c>
      <c r="C11" s="26" t="s">
        <v>180</v>
      </c>
      <c r="D11" s="26" t="s">
        <v>1</v>
      </c>
      <c r="E11" s="30">
        <v>189731</v>
      </c>
      <c r="F11" s="31">
        <v>44201.088249664353</v>
      </c>
      <c r="G11" s="27">
        <f t="shared" si="0"/>
        <v>13.2</v>
      </c>
      <c r="H11" s="29" t="s">
        <v>149</v>
      </c>
      <c r="I11" s="29" t="s">
        <v>29</v>
      </c>
      <c r="J11" s="30">
        <v>27</v>
      </c>
      <c r="K11" s="29" t="s">
        <v>30</v>
      </c>
      <c r="L11" s="29" t="s">
        <v>30</v>
      </c>
      <c r="M11" s="30">
        <v>0</v>
      </c>
      <c r="N11" s="30">
        <v>0</v>
      </c>
      <c r="O11" s="30">
        <v>0</v>
      </c>
      <c r="P11" s="30">
        <v>6</v>
      </c>
      <c r="Q11" s="30">
        <v>0</v>
      </c>
      <c r="R11" s="30">
        <v>0</v>
      </c>
      <c r="S11" s="30">
        <v>7.2</v>
      </c>
    </row>
    <row r="12" spans="1:19">
      <c r="A12" s="29" t="s">
        <v>31</v>
      </c>
      <c r="B12" s="26" t="s">
        <v>179</v>
      </c>
      <c r="C12" s="26" t="s">
        <v>180</v>
      </c>
      <c r="D12" s="26" t="s">
        <v>1</v>
      </c>
      <c r="E12" s="30">
        <v>193587</v>
      </c>
      <c r="F12" s="31">
        <v>44212.882730787038</v>
      </c>
      <c r="G12" s="27">
        <f t="shared" si="0"/>
        <v>12.9</v>
      </c>
      <c r="H12" s="29" t="s">
        <v>66</v>
      </c>
      <c r="I12" s="29" t="s">
        <v>29</v>
      </c>
      <c r="J12" s="30">
        <v>26</v>
      </c>
      <c r="K12" s="29" t="s">
        <v>30</v>
      </c>
      <c r="L12" s="29" t="s">
        <v>30</v>
      </c>
      <c r="M12" s="30">
        <v>0</v>
      </c>
      <c r="N12" s="30">
        <v>0</v>
      </c>
      <c r="O12" s="30">
        <v>0</v>
      </c>
      <c r="P12" s="30">
        <v>6</v>
      </c>
      <c r="Q12" s="30">
        <v>3</v>
      </c>
      <c r="R12" s="30">
        <v>1.5</v>
      </c>
      <c r="S12" s="30">
        <v>2.4</v>
      </c>
    </row>
    <row r="13" spans="1:19">
      <c r="A13" s="29" t="s">
        <v>31</v>
      </c>
      <c r="B13" s="26" t="s">
        <v>179</v>
      </c>
      <c r="C13" s="26" t="s">
        <v>180</v>
      </c>
      <c r="D13" s="26" t="s">
        <v>1</v>
      </c>
      <c r="E13" s="30">
        <v>192583</v>
      </c>
      <c r="F13" s="31">
        <v>44209.984358888883</v>
      </c>
      <c r="G13" s="27">
        <f t="shared" si="0"/>
        <v>12.3</v>
      </c>
      <c r="H13" s="29" t="s">
        <v>96</v>
      </c>
      <c r="I13" s="29" t="s">
        <v>29</v>
      </c>
      <c r="J13" s="30">
        <v>26</v>
      </c>
      <c r="K13" s="29" t="s">
        <v>30</v>
      </c>
      <c r="L13" s="29" t="s">
        <v>30</v>
      </c>
      <c r="M13" s="30">
        <v>0</v>
      </c>
      <c r="N13" s="30">
        <v>0</v>
      </c>
      <c r="O13" s="30">
        <v>0</v>
      </c>
      <c r="P13" s="30">
        <v>6</v>
      </c>
      <c r="Q13" s="30">
        <v>0</v>
      </c>
      <c r="R13" s="30">
        <v>1.5</v>
      </c>
      <c r="S13" s="30">
        <v>4.8</v>
      </c>
    </row>
    <row r="14" spans="1:19">
      <c r="A14" s="29" t="s">
        <v>31</v>
      </c>
      <c r="B14" s="26" t="s">
        <v>179</v>
      </c>
      <c r="C14" s="26" t="s">
        <v>180</v>
      </c>
      <c r="D14" s="26" t="s">
        <v>1</v>
      </c>
      <c r="E14" s="30">
        <v>190723</v>
      </c>
      <c r="F14" s="31">
        <v>44203.518865104168</v>
      </c>
      <c r="G14" s="27">
        <f t="shared" si="0"/>
        <v>11.899999999999999</v>
      </c>
      <c r="H14" s="29" t="s">
        <v>138</v>
      </c>
      <c r="I14" s="29" t="s">
        <v>29</v>
      </c>
      <c r="J14" s="30">
        <v>28</v>
      </c>
      <c r="K14" s="29" t="s">
        <v>30</v>
      </c>
      <c r="L14" s="29" t="s">
        <v>30</v>
      </c>
      <c r="M14" s="30">
        <v>0</v>
      </c>
      <c r="N14" s="30">
        <v>0</v>
      </c>
      <c r="O14" s="30">
        <v>0</v>
      </c>
      <c r="P14" s="30">
        <v>6</v>
      </c>
      <c r="Q14" s="30">
        <v>0</v>
      </c>
      <c r="R14" s="30">
        <v>1.3</v>
      </c>
      <c r="S14" s="30">
        <v>4.5999999999999996</v>
      </c>
    </row>
    <row r="15" spans="1:19">
      <c r="A15" s="29" t="s">
        <v>31</v>
      </c>
      <c r="B15" s="26" t="s">
        <v>179</v>
      </c>
      <c r="C15" s="26" t="s">
        <v>180</v>
      </c>
      <c r="D15" s="26" t="s">
        <v>1</v>
      </c>
      <c r="E15" s="30">
        <v>193109</v>
      </c>
      <c r="F15" s="31">
        <v>44211.534603067128</v>
      </c>
      <c r="G15" s="27">
        <f t="shared" si="0"/>
        <v>11.5</v>
      </c>
      <c r="H15" s="29" t="s">
        <v>84</v>
      </c>
      <c r="I15" s="29" t="s">
        <v>29</v>
      </c>
      <c r="J15" s="30">
        <v>28</v>
      </c>
      <c r="K15" s="29" t="s">
        <v>30</v>
      </c>
      <c r="L15" s="29" t="s">
        <v>30</v>
      </c>
      <c r="M15" s="30">
        <v>0</v>
      </c>
      <c r="N15" s="30">
        <v>0</v>
      </c>
      <c r="O15" s="30">
        <v>0</v>
      </c>
      <c r="P15" s="30">
        <v>6</v>
      </c>
      <c r="Q15" s="30">
        <v>0</v>
      </c>
      <c r="R15" s="30">
        <v>0.7</v>
      </c>
      <c r="S15" s="30">
        <v>4.8</v>
      </c>
    </row>
    <row r="16" spans="1:19">
      <c r="A16" s="29" t="s">
        <v>31</v>
      </c>
      <c r="B16" s="26" t="s">
        <v>179</v>
      </c>
      <c r="C16" s="26" t="s">
        <v>180</v>
      </c>
      <c r="D16" s="26" t="s">
        <v>1</v>
      </c>
      <c r="E16" s="30">
        <v>193970</v>
      </c>
      <c r="F16" s="31">
        <v>44213.945214224535</v>
      </c>
      <c r="G16" s="27">
        <f t="shared" si="0"/>
        <v>10.799999999999999</v>
      </c>
      <c r="H16" s="29" t="s">
        <v>42</v>
      </c>
      <c r="I16" s="29" t="s">
        <v>29</v>
      </c>
      <c r="J16" s="30">
        <v>22</v>
      </c>
      <c r="K16" s="29" t="s">
        <v>30</v>
      </c>
      <c r="L16" s="29" t="s">
        <v>30</v>
      </c>
      <c r="M16" s="30">
        <v>0</v>
      </c>
      <c r="N16" s="30">
        <v>0</v>
      </c>
      <c r="O16" s="30">
        <v>0</v>
      </c>
      <c r="P16" s="30">
        <v>6</v>
      </c>
      <c r="Q16" s="30">
        <v>3</v>
      </c>
      <c r="R16" s="30">
        <v>0.2</v>
      </c>
      <c r="S16" s="30">
        <v>1.6</v>
      </c>
    </row>
    <row r="17" spans="1:19">
      <c r="A17" s="29" t="s">
        <v>31</v>
      </c>
      <c r="B17" s="26" t="s">
        <v>179</v>
      </c>
      <c r="C17" s="26" t="s">
        <v>180</v>
      </c>
      <c r="D17" s="26" t="s">
        <v>1</v>
      </c>
      <c r="E17" s="30">
        <v>190455</v>
      </c>
      <c r="F17" s="31">
        <v>44203.0544758912</v>
      </c>
      <c r="G17" s="27">
        <f t="shared" si="0"/>
        <v>9.8000000000000007</v>
      </c>
      <c r="H17" s="29" t="s">
        <v>139</v>
      </c>
      <c r="I17" s="29" t="s">
        <v>29</v>
      </c>
      <c r="J17" s="30">
        <v>28</v>
      </c>
      <c r="K17" s="29" t="s">
        <v>30</v>
      </c>
      <c r="L17" s="29" t="s">
        <v>30</v>
      </c>
      <c r="M17" s="30">
        <v>0</v>
      </c>
      <c r="N17" s="30">
        <v>0</v>
      </c>
      <c r="O17" s="30">
        <v>0</v>
      </c>
      <c r="P17" s="30">
        <v>6</v>
      </c>
      <c r="Q17" s="30">
        <v>0</v>
      </c>
      <c r="R17" s="30">
        <v>0.2</v>
      </c>
      <c r="S17" s="30">
        <v>3.6</v>
      </c>
    </row>
    <row r="18" spans="1:19">
      <c r="A18" s="29" t="s">
        <v>31</v>
      </c>
      <c r="B18" s="26" t="s">
        <v>179</v>
      </c>
      <c r="C18" s="26" t="s">
        <v>180</v>
      </c>
      <c r="D18" s="26" t="s">
        <v>1</v>
      </c>
      <c r="E18" s="30">
        <v>188049</v>
      </c>
      <c r="F18" s="31">
        <v>44191.528547800925</v>
      </c>
      <c r="G18" s="27">
        <f t="shared" si="0"/>
        <v>8.6999999999999993</v>
      </c>
      <c r="H18" s="29" t="s">
        <v>171</v>
      </c>
      <c r="I18" s="29" t="s">
        <v>29</v>
      </c>
      <c r="J18" s="30">
        <v>24</v>
      </c>
      <c r="K18" s="29" t="s">
        <v>30</v>
      </c>
      <c r="L18" s="29" t="s">
        <v>30</v>
      </c>
      <c r="M18" s="30">
        <v>0</v>
      </c>
      <c r="N18" s="30">
        <v>0</v>
      </c>
      <c r="O18" s="30">
        <v>0</v>
      </c>
      <c r="P18" s="30">
        <v>6</v>
      </c>
      <c r="Q18" s="30">
        <v>0</v>
      </c>
      <c r="R18" s="30">
        <v>1.5</v>
      </c>
      <c r="S18" s="30">
        <v>1.2</v>
      </c>
    </row>
    <row r="19" spans="1:19">
      <c r="A19" s="29" t="s">
        <v>31</v>
      </c>
      <c r="B19" s="26" t="s">
        <v>179</v>
      </c>
      <c r="C19" s="26" t="s">
        <v>180</v>
      </c>
      <c r="D19" s="26" t="s">
        <v>1</v>
      </c>
      <c r="E19" s="30">
        <v>191324</v>
      </c>
      <c r="F19" s="31">
        <v>44204.979457152775</v>
      </c>
      <c r="G19" s="27">
        <f t="shared" si="0"/>
        <v>7.8</v>
      </c>
      <c r="H19" s="29" t="s">
        <v>130</v>
      </c>
      <c r="I19" s="29" t="s">
        <v>29</v>
      </c>
      <c r="J19" s="30">
        <v>23</v>
      </c>
      <c r="K19" s="29" t="s">
        <v>30</v>
      </c>
      <c r="L19" s="29" t="s">
        <v>30</v>
      </c>
      <c r="M19" s="30">
        <v>0</v>
      </c>
      <c r="N19" s="30">
        <v>0</v>
      </c>
      <c r="O19" s="30">
        <v>0</v>
      </c>
      <c r="P19" s="30">
        <v>6</v>
      </c>
      <c r="Q19" s="30">
        <v>0</v>
      </c>
      <c r="R19" s="30">
        <v>0.6</v>
      </c>
      <c r="S19" s="30">
        <v>1.2</v>
      </c>
    </row>
    <row r="20" spans="1:19">
      <c r="A20" s="29" t="s">
        <v>31</v>
      </c>
      <c r="B20" s="26" t="s">
        <v>179</v>
      </c>
      <c r="C20" s="26" t="s">
        <v>180</v>
      </c>
      <c r="D20" s="26" t="s">
        <v>0</v>
      </c>
      <c r="E20" s="30">
        <v>194031</v>
      </c>
      <c r="F20" s="31">
        <v>44214.023322685185</v>
      </c>
      <c r="G20" s="27">
        <f t="shared" si="0"/>
        <v>7.1</v>
      </c>
      <c r="H20" s="29" t="s">
        <v>28</v>
      </c>
      <c r="I20" s="29" t="s">
        <v>29</v>
      </c>
      <c r="J20" s="30">
        <v>25</v>
      </c>
      <c r="K20" s="29" t="s">
        <v>30</v>
      </c>
      <c r="L20" s="29" t="s">
        <v>30</v>
      </c>
      <c r="M20" s="30">
        <v>0</v>
      </c>
      <c r="N20" s="30">
        <v>0</v>
      </c>
      <c r="O20" s="30">
        <v>0</v>
      </c>
      <c r="P20" s="30">
        <v>6</v>
      </c>
      <c r="Q20" s="30">
        <v>0</v>
      </c>
      <c r="R20" s="30">
        <v>0.3</v>
      </c>
      <c r="S20" s="30">
        <v>0.8</v>
      </c>
    </row>
    <row r="21" spans="1:19">
      <c r="A21" s="29" t="s">
        <v>31</v>
      </c>
      <c r="B21" s="26" t="s">
        <v>179</v>
      </c>
      <c r="C21" s="26" t="s">
        <v>180</v>
      </c>
      <c r="D21" s="26" t="s">
        <v>0</v>
      </c>
      <c r="E21" s="30">
        <v>192423</v>
      </c>
      <c r="F21" s="31">
        <v>44209.452781770829</v>
      </c>
      <c r="G21" s="27">
        <f t="shared" si="0"/>
        <v>6.2</v>
      </c>
      <c r="H21" s="29" t="s">
        <v>100</v>
      </c>
      <c r="I21" s="29" t="s">
        <v>29</v>
      </c>
      <c r="J21" s="30">
        <v>26</v>
      </c>
      <c r="K21" s="29" t="s">
        <v>30</v>
      </c>
      <c r="L21" s="29" t="s">
        <v>30</v>
      </c>
      <c r="M21" s="30">
        <v>0</v>
      </c>
      <c r="N21" s="30">
        <v>0</v>
      </c>
      <c r="O21" s="30">
        <v>0</v>
      </c>
      <c r="P21" s="30">
        <v>6</v>
      </c>
      <c r="Q21" s="30">
        <v>0</v>
      </c>
      <c r="R21" s="30">
        <v>0.2</v>
      </c>
      <c r="S21" s="30">
        <v>0</v>
      </c>
    </row>
    <row r="22" spans="1:19">
      <c r="A22" s="29" t="s">
        <v>31</v>
      </c>
      <c r="B22" s="26" t="s">
        <v>179</v>
      </c>
      <c r="C22" s="26" t="s">
        <v>180</v>
      </c>
      <c r="D22" s="26" t="s">
        <v>0</v>
      </c>
      <c r="E22" s="30">
        <v>192808</v>
      </c>
      <c r="F22" s="31">
        <v>44210.728690127311</v>
      </c>
      <c r="G22" s="27">
        <f t="shared" si="0"/>
        <v>6</v>
      </c>
      <c r="H22" s="29" t="s">
        <v>89</v>
      </c>
      <c r="I22" s="29" t="s">
        <v>29</v>
      </c>
      <c r="J22" s="30">
        <v>27</v>
      </c>
      <c r="K22" s="29" t="s">
        <v>30</v>
      </c>
      <c r="L22" s="29" t="s">
        <v>30</v>
      </c>
      <c r="M22" s="30">
        <v>0</v>
      </c>
      <c r="N22" s="30">
        <v>0</v>
      </c>
      <c r="O22" s="30">
        <v>0</v>
      </c>
      <c r="P22" s="30">
        <v>6</v>
      </c>
      <c r="Q22" s="30">
        <v>0</v>
      </c>
      <c r="R22" s="30">
        <v>0</v>
      </c>
      <c r="S22" s="30">
        <v>0</v>
      </c>
    </row>
    <row r="23" spans="1:19">
      <c r="A23" s="29" t="s">
        <v>31</v>
      </c>
      <c r="B23" s="26" t="s">
        <v>179</v>
      </c>
      <c r="C23" s="26" t="s">
        <v>180</v>
      </c>
      <c r="D23" s="26" t="s">
        <v>0</v>
      </c>
      <c r="E23" s="30">
        <v>191101</v>
      </c>
      <c r="F23" s="31">
        <v>44204.482447974537</v>
      </c>
      <c r="G23" s="27">
        <f t="shared" si="0"/>
        <v>6</v>
      </c>
      <c r="H23" s="29" t="s">
        <v>132</v>
      </c>
      <c r="I23" s="29" t="s">
        <v>29</v>
      </c>
      <c r="J23" s="30">
        <v>36</v>
      </c>
      <c r="K23" s="29" t="s">
        <v>30</v>
      </c>
      <c r="L23" s="29" t="s">
        <v>30</v>
      </c>
      <c r="M23" s="30">
        <v>0</v>
      </c>
      <c r="N23" s="30">
        <v>0</v>
      </c>
      <c r="O23" s="30">
        <v>0</v>
      </c>
      <c r="P23" s="30">
        <v>6</v>
      </c>
      <c r="Q23" s="30">
        <v>0</v>
      </c>
      <c r="R23" s="30">
        <v>0</v>
      </c>
      <c r="S23" s="30">
        <v>0</v>
      </c>
    </row>
    <row r="24" spans="1:19">
      <c r="A24" s="29" t="s">
        <v>31</v>
      </c>
      <c r="B24" s="26" t="s">
        <v>179</v>
      </c>
      <c r="C24" s="26" t="s">
        <v>180</v>
      </c>
      <c r="D24" s="26" t="s">
        <v>4</v>
      </c>
      <c r="E24" s="30">
        <v>192904</v>
      </c>
      <c r="F24" s="31">
        <v>44211.124021030089</v>
      </c>
      <c r="G24" s="27">
        <f t="shared" si="0"/>
        <v>29.4</v>
      </c>
      <c r="H24" s="29" t="s">
        <v>85</v>
      </c>
      <c r="I24" s="29" t="s">
        <v>29</v>
      </c>
      <c r="J24" s="30">
        <v>50</v>
      </c>
      <c r="K24" s="29" t="s">
        <v>30</v>
      </c>
      <c r="L24" s="29" t="s">
        <v>30</v>
      </c>
      <c r="M24" s="30">
        <v>0</v>
      </c>
      <c r="N24" s="30">
        <v>0</v>
      </c>
      <c r="O24" s="30">
        <v>0</v>
      </c>
      <c r="P24" s="30">
        <v>6</v>
      </c>
      <c r="Q24" s="30">
        <v>0</v>
      </c>
      <c r="R24" s="30">
        <v>0.2</v>
      </c>
      <c r="S24" s="30">
        <v>23.2</v>
      </c>
    </row>
    <row r="25" spans="1:19">
      <c r="A25" s="29" t="s">
        <v>31</v>
      </c>
      <c r="B25" s="26" t="s">
        <v>179</v>
      </c>
      <c r="C25" s="26" t="s">
        <v>180</v>
      </c>
      <c r="D25" s="26" t="s">
        <v>4</v>
      </c>
      <c r="E25" s="30">
        <v>192903</v>
      </c>
      <c r="F25" s="31">
        <v>44211.124017592592</v>
      </c>
      <c r="G25" s="27">
        <f t="shared" si="0"/>
        <v>29.4</v>
      </c>
      <c r="H25" s="29" t="s">
        <v>85</v>
      </c>
      <c r="I25" s="29" t="s">
        <v>29</v>
      </c>
      <c r="J25" s="30">
        <v>50</v>
      </c>
      <c r="K25" s="29" t="s">
        <v>30</v>
      </c>
      <c r="L25" s="29" t="s">
        <v>30</v>
      </c>
      <c r="M25" s="30">
        <v>0</v>
      </c>
      <c r="N25" s="30">
        <v>0</v>
      </c>
      <c r="O25" s="30">
        <v>0</v>
      </c>
      <c r="P25" s="30">
        <v>6</v>
      </c>
      <c r="Q25" s="30">
        <v>0</v>
      </c>
      <c r="R25" s="30">
        <v>0.2</v>
      </c>
      <c r="S25" s="30">
        <v>23.2</v>
      </c>
    </row>
    <row r="26" spans="1:19">
      <c r="A26" s="29" t="s">
        <v>31</v>
      </c>
      <c r="B26" s="26" t="s">
        <v>179</v>
      </c>
      <c r="C26" s="26" t="s">
        <v>180</v>
      </c>
      <c r="D26" s="26" t="s">
        <v>4</v>
      </c>
      <c r="E26" s="30">
        <v>192902</v>
      </c>
      <c r="F26" s="31">
        <v>44211.123891979165</v>
      </c>
      <c r="G26" s="27">
        <f t="shared" si="0"/>
        <v>29.4</v>
      </c>
      <c r="H26" s="29" t="s">
        <v>85</v>
      </c>
      <c r="I26" s="29" t="s">
        <v>29</v>
      </c>
      <c r="J26" s="30">
        <v>50</v>
      </c>
      <c r="K26" s="29" t="s">
        <v>30</v>
      </c>
      <c r="L26" s="29" t="s">
        <v>30</v>
      </c>
      <c r="M26" s="30">
        <v>0</v>
      </c>
      <c r="N26" s="30">
        <v>0</v>
      </c>
      <c r="O26" s="30">
        <v>0</v>
      </c>
      <c r="P26" s="30">
        <v>6</v>
      </c>
      <c r="Q26" s="30">
        <v>0</v>
      </c>
      <c r="R26" s="30">
        <v>0.2</v>
      </c>
      <c r="S26" s="30">
        <v>23.2</v>
      </c>
    </row>
  </sheetData>
  <autoFilter ref="A1:S23">
    <sortState ref="A2:S26">
      <sortCondition descending="1" ref="G2"/>
    </sortState>
  </autoFilter>
  <sortState ref="A2:V16">
    <sortCondition descending="1" ref="G2:G16"/>
    <sortCondition descending="1" ref="M2:M16"/>
    <sortCondition descending="1" ref="S2:S16"/>
    <sortCondition descending="1" ref="Q2:Q16"/>
    <sortCondition ref="D2:D16" customList="CLASSIFICADO,DESCLASSIFICADO,CANCELADO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"/>
  <sheetViews>
    <sheetView showGridLines="0" topLeftCell="B1" workbookViewId="0">
      <selection activeCell="F9" sqref="F9"/>
    </sheetView>
  </sheetViews>
  <sheetFormatPr defaultColWidth="21.7109375" defaultRowHeight="15"/>
  <cols>
    <col min="1" max="1" width="47.7109375" style="9" customWidth="1"/>
    <col min="8" max="9" width="47.7109375" customWidth="1"/>
  </cols>
  <sheetData>
    <row r="1" spans="1:19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9" t="s">
        <v>31</v>
      </c>
      <c r="B2" s="26" t="s">
        <v>179</v>
      </c>
      <c r="C2" s="26" t="s">
        <v>180</v>
      </c>
      <c r="D2" s="26" t="s">
        <v>1</v>
      </c>
      <c r="E2" s="30">
        <v>193411</v>
      </c>
      <c r="F2" s="31">
        <v>44212.495713530094</v>
      </c>
      <c r="G2" s="27">
        <f>SUM(M2:S2)</f>
        <v>18.399999999999999</v>
      </c>
      <c r="H2" s="29" t="s">
        <v>78</v>
      </c>
      <c r="I2" s="29" t="s">
        <v>37</v>
      </c>
      <c r="J2" s="30">
        <v>32</v>
      </c>
      <c r="K2" s="29" t="s">
        <v>30</v>
      </c>
      <c r="L2" s="29" t="s">
        <v>30</v>
      </c>
      <c r="M2" s="28">
        <v>0</v>
      </c>
      <c r="N2" s="28">
        <v>0</v>
      </c>
      <c r="O2" s="28">
        <v>0</v>
      </c>
      <c r="P2" s="28">
        <v>6</v>
      </c>
      <c r="Q2" s="30">
        <v>4</v>
      </c>
      <c r="R2" s="30">
        <v>0</v>
      </c>
      <c r="S2" s="30">
        <v>8.4</v>
      </c>
    </row>
    <row r="3" spans="1:19">
      <c r="A3" s="29" t="s">
        <v>31</v>
      </c>
      <c r="B3" s="26" t="s">
        <v>179</v>
      </c>
      <c r="C3" s="26" t="s">
        <v>180</v>
      </c>
      <c r="D3" s="26" t="s">
        <v>1</v>
      </c>
      <c r="E3" s="30">
        <v>188763</v>
      </c>
      <c r="F3" s="31">
        <v>44194.871991597218</v>
      </c>
      <c r="G3" s="27">
        <f>SUM(M3:S3)</f>
        <v>14.1</v>
      </c>
      <c r="H3" s="29" t="s">
        <v>164</v>
      </c>
      <c r="I3" s="29" t="s">
        <v>37</v>
      </c>
      <c r="J3" s="30">
        <v>31</v>
      </c>
      <c r="K3" s="29" t="s">
        <v>30</v>
      </c>
      <c r="L3" s="29" t="s">
        <v>30</v>
      </c>
      <c r="M3" s="28">
        <v>0</v>
      </c>
      <c r="N3" s="28">
        <v>0</v>
      </c>
      <c r="O3" s="28">
        <v>0</v>
      </c>
      <c r="P3" s="28">
        <v>6</v>
      </c>
      <c r="Q3" s="30">
        <v>4</v>
      </c>
      <c r="R3" s="30">
        <v>1.5</v>
      </c>
      <c r="S3" s="30">
        <v>2.6</v>
      </c>
    </row>
    <row r="4" spans="1:19">
      <c r="A4" s="29" t="s">
        <v>31</v>
      </c>
      <c r="B4" s="26" t="s">
        <v>179</v>
      </c>
      <c r="C4" s="26" t="s">
        <v>180</v>
      </c>
      <c r="D4" s="26" t="s">
        <v>1</v>
      </c>
      <c r="E4" s="30">
        <v>192835</v>
      </c>
      <c r="F4" s="31">
        <v>44210.789801122686</v>
      </c>
      <c r="G4" s="27">
        <f>SUM(M4:S4)</f>
        <v>13.7</v>
      </c>
      <c r="H4" s="29" t="s">
        <v>87</v>
      </c>
      <c r="I4" s="29" t="s">
        <v>37</v>
      </c>
      <c r="J4" s="30">
        <v>29</v>
      </c>
      <c r="K4" s="29" t="s">
        <v>30</v>
      </c>
      <c r="L4" s="29" t="s">
        <v>30</v>
      </c>
      <c r="M4" s="28">
        <v>0</v>
      </c>
      <c r="N4" s="28">
        <v>0</v>
      </c>
      <c r="O4" s="28">
        <v>0</v>
      </c>
      <c r="P4" s="28">
        <v>6</v>
      </c>
      <c r="Q4" s="30">
        <v>0</v>
      </c>
      <c r="R4" s="30">
        <v>1.1000000000000001</v>
      </c>
      <c r="S4" s="30">
        <v>6.6</v>
      </c>
    </row>
    <row r="5" spans="1:19">
      <c r="A5" s="29" t="s">
        <v>31</v>
      </c>
      <c r="B5" s="26" t="s">
        <v>179</v>
      </c>
      <c r="C5" s="26" t="s">
        <v>180</v>
      </c>
      <c r="D5" s="26" t="s">
        <v>1</v>
      </c>
      <c r="E5" s="30">
        <v>193968</v>
      </c>
      <c r="F5" s="31">
        <v>44213.943658715274</v>
      </c>
      <c r="G5" s="27">
        <f>SUM(M5:S5)</f>
        <v>10.600000000000001</v>
      </c>
      <c r="H5" s="29" t="s">
        <v>43</v>
      </c>
      <c r="I5" s="29" t="s">
        <v>37</v>
      </c>
      <c r="J5" s="30">
        <v>24</v>
      </c>
      <c r="K5" s="29" t="s">
        <v>30</v>
      </c>
      <c r="L5" s="29" t="s">
        <v>30</v>
      </c>
      <c r="M5" s="28">
        <v>0</v>
      </c>
      <c r="N5" s="28">
        <v>0</v>
      </c>
      <c r="O5" s="28">
        <v>0</v>
      </c>
      <c r="P5" s="28">
        <v>6</v>
      </c>
      <c r="Q5" s="30">
        <v>0</v>
      </c>
      <c r="R5" s="30">
        <v>1.4</v>
      </c>
      <c r="S5" s="30">
        <v>3.2</v>
      </c>
    </row>
    <row r="6" spans="1:19">
      <c r="A6" s="29" t="s">
        <v>31</v>
      </c>
      <c r="B6" s="26" t="s">
        <v>179</v>
      </c>
      <c r="C6" s="26" t="s">
        <v>180</v>
      </c>
      <c r="D6" s="26" t="s">
        <v>1</v>
      </c>
      <c r="E6" s="30">
        <v>193982</v>
      </c>
      <c r="F6" s="31">
        <v>44213.952922523145</v>
      </c>
      <c r="G6" s="27">
        <f>SUM(M6:S6)</f>
        <v>7.6</v>
      </c>
      <c r="H6" s="29" t="s">
        <v>36</v>
      </c>
      <c r="I6" s="29" t="s">
        <v>37</v>
      </c>
      <c r="J6" s="30">
        <v>26</v>
      </c>
      <c r="K6" s="29" t="s">
        <v>30</v>
      </c>
      <c r="L6" s="29" t="s">
        <v>30</v>
      </c>
      <c r="M6" s="28">
        <v>0</v>
      </c>
      <c r="N6" s="28">
        <v>0</v>
      </c>
      <c r="O6" s="28">
        <v>0</v>
      </c>
      <c r="P6" s="28">
        <v>6</v>
      </c>
      <c r="Q6" s="30">
        <v>0</v>
      </c>
      <c r="R6" s="30">
        <v>1</v>
      </c>
      <c r="S6" s="30">
        <v>0.6</v>
      </c>
    </row>
  </sheetData>
  <sortState ref="A2:S6">
    <sortCondition descending="1" ref="G2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"/>
  <sheetViews>
    <sheetView showGridLines="0" zoomScale="90" zoomScaleNormal="90" workbookViewId="0">
      <selection activeCell="D4" sqref="D4"/>
    </sheetView>
  </sheetViews>
  <sheetFormatPr defaultColWidth="21.7109375" defaultRowHeight="15"/>
  <cols>
    <col min="1" max="1" width="47.7109375" customWidth="1"/>
    <col min="8" max="8" width="50.7109375" customWidth="1"/>
    <col min="9" max="9" width="44.85546875" customWidth="1"/>
  </cols>
  <sheetData>
    <row r="1" spans="1:19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9" t="s">
        <v>31</v>
      </c>
      <c r="B2" s="26" t="s">
        <v>179</v>
      </c>
      <c r="C2" s="26" t="s">
        <v>180</v>
      </c>
      <c r="D2" s="26" t="s">
        <v>1</v>
      </c>
      <c r="E2" s="30">
        <v>192588</v>
      </c>
      <c r="F2" s="31">
        <v>44209.993534791662</v>
      </c>
      <c r="G2" s="27">
        <f>SUM(M2:S2)</f>
        <v>34.5</v>
      </c>
      <c r="H2" s="29" t="s">
        <v>94</v>
      </c>
      <c r="I2" s="29" t="s">
        <v>95</v>
      </c>
      <c r="J2" s="30">
        <v>41</v>
      </c>
      <c r="K2" s="29" t="s">
        <v>30</v>
      </c>
      <c r="L2" s="29" t="s">
        <v>30</v>
      </c>
      <c r="M2" s="28">
        <v>0</v>
      </c>
      <c r="N2" s="28">
        <v>0</v>
      </c>
      <c r="O2" s="28">
        <v>0</v>
      </c>
      <c r="P2" s="30">
        <v>6</v>
      </c>
      <c r="Q2" s="30">
        <v>3</v>
      </c>
      <c r="R2" s="30">
        <v>1.5</v>
      </c>
      <c r="S2" s="30">
        <v>24</v>
      </c>
    </row>
    <row r="3" spans="1:19">
      <c r="A3" s="29" t="s">
        <v>31</v>
      </c>
      <c r="B3" s="26" t="s">
        <v>179</v>
      </c>
      <c r="C3" s="26" t="s">
        <v>180</v>
      </c>
      <c r="D3" s="26" t="s">
        <v>1</v>
      </c>
      <c r="E3" s="30">
        <v>189329</v>
      </c>
      <c r="F3" s="31">
        <v>44199.558947291662</v>
      </c>
      <c r="G3" s="27">
        <f>SUM(M3:S3)</f>
        <v>8.4</v>
      </c>
      <c r="H3" s="29" t="s">
        <v>161</v>
      </c>
      <c r="I3" s="29" t="s">
        <v>95</v>
      </c>
      <c r="J3" s="30">
        <v>26</v>
      </c>
      <c r="K3" s="29" t="s">
        <v>30</v>
      </c>
      <c r="L3" s="29" t="s">
        <v>30</v>
      </c>
      <c r="M3" s="28">
        <v>0</v>
      </c>
      <c r="N3" s="28">
        <v>0</v>
      </c>
      <c r="O3" s="28">
        <v>0</v>
      </c>
      <c r="P3" s="30">
        <v>6</v>
      </c>
      <c r="Q3" s="30">
        <v>0</v>
      </c>
      <c r="R3" s="30">
        <v>0</v>
      </c>
      <c r="S3" s="30">
        <v>2.4</v>
      </c>
    </row>
    <row r="4" spans="1:19">
      <c r="A4" s="29" t="s">
        <v>31</v>
      </c>
      <c r="B4" s="26" t="s">
        <v>179</v>
      </c>
      <c r="C4" s="26" t="s">
        <v>180</v>
      </c>
      <c r="D4" s="26" t="s">
        <v>4</v>
      </c>
      <c r="E4" s="30">
        <v>189675</v>
      </c>
      <c r="F4" s="31">
        <v>44200.765568148148</v>
      </c>
      <c r="G4" s="27">
        <f>SUM(M4:S4)</f>
        <v>6</v>
      </c>
      <c r="H4" s="29" t="s">
        <v>151</v>
      </c>
      <c r="I4" s="29" t="s">
        <v>95</v>
      </c>
      <c r="J4" s="30">
        <v>19</v>
      </c>
      <c r="K4" s="29" t="s">
        <v>30</v>
      </c>
      <c r="L4" s="29" t="s">
        <v>30</v>
      </c>
      <c r="M4" s="28">
        <v>0</v>
      </c>
      <c r="N4" s="28">
        <v>0</v>
      </c>
      <c r="O4" s="28">
        <v>0</v>
      </c>
      <c r="P4" s="30">
        <v>6</v>
      </c>
      <c r="Q4" s="30">
        <v>0</v>
      </c>
      <c r="R4" s="30">
        <v>0</v>
      </c>
      <c r="S4" s="30">
        <v>0</v>
      </c>
    </row>
  </sheetData>
  <sortState ref="A2:S4">
    <sortCondition descending="1" ref="G2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"/>
  <sheetViews>
    <sheetView workbookViewId="0">
      <selection activeCell="E17" sqref="E17"/>
    </sheetView>
  </sheetViews>
  <sheetFormatPr defaultRowHeight="15"/>
  <cols>
    <col min="1" max="1" width="21.140625" customWidth="1"/>
    <col min="2" max="2" width="16.28515625" customWidth="1"/>
    <col min="3" max="3" width="12.5703125" customWidth="1"/>
    <col min="4" max="4" width="20" customWidth="1"/>
    <col min="5" max="5" width="18.140625" customWidth="1"/>
    <col min="6" max="6" width="23.28515625" customWidth="1"/>
    <col min="7" max="7" width="25.5703125" customWidth="1"/>
    <col min="8" max="8" width="42.7109375" customWidth="1"/>
    <col min="9" max="9" width="28.42578125" customWidth="1"/>
    <col min="11" max="13" width="18" customWidth="1"/>
    <col min="14" max="19" width="28.28515625" customWidth="1"/>
  </cols>
  <sheetData>
    <row r="1" spans="1:19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0" t="s">
        <v>31</v>
      </c>
      <c r="B2" s="26" t="s">
        <v>179</v>
      </c>
      <c r="C2" s="26" t="s">
        <v>180</v>
      </c>
      <c r="D2" s="26" t="s">
        <v>1</v>
      </c>
      <c r="E2" s="22">
        <v>191413</v>
      </c>
      <c r="F2" s="23">
        <v>44205.740207766205</v>
      </c>
      <c r="G2" s="27">
        <f>SUM(M2:S2)</f>
        <v>28.9</v>
      </c>
      <c r="H2" s="20" t="s">
        <v>127</v>
      </c>
      <c r="I2" s="20" t="s">
        <v>102</v>
      </c>
      <c r="J2" s="22">
        <v>29</v>
      </c>
      <c r="K2" s="28" t="s">
        <v>30</v>
      </c>
      <c r="L2" s="28" t="s">
        <v>30</v>
      </c>
      <c r="M2" s="28">
        <v>0</v>
      </c>
      <c r="N2" s="28">
        <v>0</v>
      </c>
      <c r="O2" s="28">
        <v>0</v>
      </c>
      <c r="P2" s="28">
        <v>6</v>
      </c>
      <c r="Q2" s="22">
        <v>4</v>
      </c>
      <c r="R2" s="22">
        <v>0.7</v>
      </c>
      <c r="S2" s="22">
        <v>18.2</v>
      </c>
    </row>
    <row r="3" spans="1:19">
      <c r="A3" s="20" t="s">
        <v>31</v>
      </c>
      <c r="B3" s="26" t="s">
        <v>179</v>
      </c>
      <c r="C3" s="26" t="s">
        <v>180</v>
      </c>
      <c r="D3" s="26" t="s">
        <v>1</v>
      </c>
      <c r="E3" s="22">
        <v>192357</v>
      </c>
      <c r="F3" s="23">
        <v>44209.020124479168</v>
      </c>
      <c r="G3" s="27">
        <f>SUM(M3:S3)</f>
        <v>14.899999999999999</v>
      </c>
      <c r="H3" s="20" t="s">
        <v>101</v>
      </c>
      <c r="I3" s="20" t="s">
        <v>102</v>
      </c>
      <c r="J3" s="22">
        <v>25</v>
      </c>
      <c r="K3" s="28" t="s">
        <v>30</v>
      </c>
      <c r="L3" s="28" t="s">
        <v>30</v>
      </c>
      <c r="M3" s="28">
        <v>0</v>
      </c>
      <c r="N3" s="28">
        <v>0</v>
      </c>
      <c r="O3" s="28">
        <v>0</v>
      </c>
      <c r="P3" s="28">
        <v>6</v>
      </c>
      <c r="Q3" s="22">
        <v>3</v>
      </c>
      <c r="R3" s="22">
        <v>1.1000000000000001</v>
      </c>
      <c r="S3" s="22">
        <v>4.8</v>
      </c>
    </row>
  </sheetData>
  <sortState ref="A2:S3">
    <sortCondition descending="1" ref="G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showGridLines="0" workbookViewId="0">
      <selection activeCell="E14" sqref="E14"/>
    </sheetView>
  </sheetViews>
  <sheetFormatPr defaultColWidth="21.7109375" defaultRowHeight="15.75"/>
  <cols>
    <col min="1" max="1" width="47.7109375" style="1" customWidth="1"/>
    <col min="2" max="7" width="21.7109375" style="10"/>
    <col min="8" max="9" width="47.7109375" style="10" customWidth="1"/>
    <col min="10" max="16384" width="21.7109375" style="10"/>
  </cols>
  <sheetData>
    <row r="1" spans="1:19" s="12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9" t="s">
        <v>31</v>
      </c>
      <c r="B2" s="21" t="s">
        <v>179</v>
      </c>
      <c r="C2" s="21" t="s">
        <v>180</v>
      </c>
      <c r="D2" s="21" t="s">
        <v>1</v>
      </c>
      <c r="E2" s="30">
        <v>187333</v>
      </c>
      <c r="F2" s="31">
        <v>44188.618674780089</v>
      </c>
      <c r="G2" s="24">
        <f t="shared" ref="G2:G12" si="0">SUM(M2:S2)</f>
        <v>34.5</v>
      </c>
      <c r="H2" s="29" t="s">
        <v>177</v>
      </c>
      <c r="I2" s="29" t="s">
        <v>46</v>
      </c>
      <c r="J2" s="30">
        <v>49</v>
      </c>
      <c r="K2" s="25" t="s">
        <v>30</v>
      </c>
      <c r="L2" s="25" t="s">
        <v>30</v>
      </c>
      <c r="M2" s="25">
        <v>0</v>
      </c>
      <c r="N2" s="25">
        <v>0</v>
      </c>
      <c r="O2" s="25">
        <v>0</v>
      </c>
      <c r="P2" s="30">
        <v>6</v>
      </c>
      <c r="Q2" s="30">
        <v>3</v>
      </c>
      <c r="R2" s="30">
        <v>1.5</v>
      </c>
      <c r="S2" s="30">
        <v>24</v>
      </c>
    </row>
    <row r="3" spans="1:19">
      <c r="A3" s="29" t="s">
        <v>31</v>
      </c>
      <c r="B3" s="21" t="s">
        <v>179</v>
      </c>
      <c r="C3" s="21" t="s">
        <v>180</v>
      </c>
      <c r="D3" s="21" t="s">
        <v>1</v>
      </c>
      <c r="E3" s="30">
        <v>189036</v>
      </c>
      <c r="F3" s="31">
        <v>44195.745797928241</v>
      </c>
      <c r="G3" s="24">
        <f t="shared" si="0"/>
        <v>28.4</v>
      </c>
      <c r="H3" s="29" t="s">
        <v>162</v>
      </c>
      <c r="I3" s="29" t="s">
        <v>46</v>
      </c>
      <c r="J3" s="30">
        <v>30</v>
      </c>
      <c r="K3" s="25" t="s">
        <v>30</v>
      </c>
      <c r="L3" s="25" t="s">
        <v>30</v>
      </c>
      <c r="M3" s="25">
        <v>0</v>
      </c>
      <c r="N3" s="25">
        <v>0</v>
      </c>
      <c r="O3" s="25">
        <v>0</v>
      </c>
      <c r="P3" s="30">
        <v>6</v>
      </c>
      <c r="Q3" s="30">
        <v>3</v>
      </c>
      <c r="R3" s="30">
        <v>1.2</v>
      </c>
      <c r="S3" s="30">
        <v>18.2</v>
      </c>
    </row>
    <row r="4" spans="1:19">
      <c r="A4" s="29" t="s">
        <v>31</v>
      </c>
      <c r="B4" s="21" t="s">
        <v>179</v>
      </c>
      <c r="C4" s="21" t="s">
        <v>180</v>
      </c>
      <c r="D4" s="21" t="s">
        <v>1</v>
      </c>
      <c r="E4" s="30">
        <v>188133</v>
      </c>
      <c r="F4" s="31">
        <v>44192.563175046293</v>
      </c>
      <c r="G4" s="24">
        <f t="shared" si="0"/>
        <v>25.1</v>
      </c>
      <c r="H4" s="29" t="s">
        <v>168</v>
      </c>
      <c r="I4" s="29" t="s">
        <v>46</v>
      </c>
      <c r="J4" s="30">
        <v>28</v>
      </c>
      <c r="K4" s="25" t="s">
        <v>30</v>
      </c>
      <c r="L4" s="25" t="s">
        <v>30</v>
      </c>
      <c r="M4" s="25">
        <v>0</v>
      </c>
      <c r="N4" s="25">
        <v>0</v>
      </c>
      <c r="O4" s="25">
        <v>0</v>
      </c>
      <c r="P4" s="30">
        <v>6</v>
      </c>
      <c r="Q4" s="30">
        <v>3</v>
      </c>
      <c r="R4" s="30">
        <v>1.5</v>
      </c>
      <c r="S4" s="30">
        <v>14.6</v>
      </c>
    </row>
    <row r="5" spans="1:19">
      <c r="A5" s="29" t="s">
        <v>31</v>
      </c>
      <c r="B5" s="21" t="s">
        <v>179</v>
      </c>
      <c r="C5" s="21" t="s">
        <v>180</v>
      </c>
      <c r="D5" s="21" t="s">
        <v>1</v>
      </c>
      <c r="E5" s="30">
        <v>193595</v>
      </c>
      <c r="F5" s="31">
        <v>44212.910118043983</v>
      </c>
      <c r="G5" s="24">
        <f t="shared" si="0"/>
        <v>23.9</v>
      </c>
      <c r="H5" s="29" t="s">
        <v>64</v>
      </c>
      <c r="I5" s="29" t="s">
        <v>46</v>
      </c>
      <c r="J5" s="30">
        <v>44</v>
      </c>
      <c r="K5" s="25" t="s">
        <v>30</v>
      </c>
      <c r="L5" s="25" t="s">
        <v>30</v>
      </c>
      <c r="M5" s="25">
        <v>0</v>
      </c>
      <c r="N5" s="25">
        <v>0</v>
      </c>
      <c r="O5" s="25">
        <v>0</v>
      </c>
      <c r="P5" s="30">
        <v>6</v>
      </c>
      <c r="Q5" s="30">
        <v>3</v>
      </c>
      <c r="R5" s="30">
        <v>1.5</v>
      </c>
      <c r="S5" s="30">
        <v>13.4</v>
      </c>
    </row>
    <row r="6" spans="1:19">
      <c r="A6" s="29" t="s">
        <v>31</v>
      </c>
      <c r="B6" s="21" t="s">
        <v>179</v>
      </c>
      <c r="C6" s="21" t="s">
        <v>180</v>
      </c>
      <c r="D6" s="21" t="s">
        <v>1</v>
      </c>
      <c r="E6" s="30">
        <v>187015</v>
      </c>
      <c r="F6" s="31">
        <v>44187.999984178241</v>
      </c>
      <c r="G6" s="24">
        <f t="shared" si="0"/>
        <v>16.7</v>
      </c>
      <c r="H6" s="29" t="s">
        <v>178</v>
      </c>
      <c r="I6" s="29" t="s">
        <v>46</v>
      </c>
      <c r="J6" s="30">
        <v>29</v>
      </c>
      <c r="K6" s="25" t="s">
        <v>30</v>
      </c>
      <c r="L6" s="25" t="s">
        <v>30</v>
      </c>
      <c r="M6" s="25">
        <v>0</v>
      </c>
      <c r="N6" s="25">
        <v>0</v>
      </c>
      <c r="O6" s="25">
        <v>0</v>
      </c>
      <c r="P6" s="30">
        <v>6</v>
      </c>
      <c r="Q6" s="30">
        <v>3</v>
      </c>
      <c r="R6" s="30">
        <v>1.5</v>
      </c>
      <c r="S6" s="30">
        <v>6.2</v>
      </c>
    </row>
    <row r="7" spans="1:19">
      <c r="A7" s="29" t="s">
        <v>31</v>
      </c>
      <c r="B7" s="21" t="s">
        <v>179</v>
      </c>
      <c r="C7" s="21" t="s">
        <v>180</v>
      </c>
      <c r="D7" s="21" t="s">
        <v>1</v>
      </c>
      <c r="E7" s="30">
        <v>190054</v>
      </c>
      <c r="F7" s="31">
        <v>44202.532782835646</v>
      </c>
      <c r="G7" s="24">
        <f t="shared" si="0"/>
        <v>16.3</v>
      </c>
      <c r="H7" s="29" t="s">
        <v>143</v>
      </c>
      <c r="I7" s="29" t="s">
        <v>46</v>
      </c>
      <c r="J7" s="30">
        <v>28</v>
      </c>
      <c r="K7" s="25" t="s">
        <v>30</v>
      </c>
      <c r="L7" s="25" t="s">
        <v>30</v>
      </c>
      <c r="M7" s="25">
        <v>0</v>
      </c>
      <c r="N7" s="25">
        <v>0</v>
      </c>
      <c r="O7" s="25">
        <v>0</v>
      </c>
      <c r="P7" s="30">
        <v>6</v>
      </c>
      <c r="Q7" s="30">
        <v>0</v>
      </c>
      <c r="R7" s="30">
        <v>0.7</v>
      </c>
      <c r="S7" s="30">
        <v>9.6</v>
      </c>
    </row>
    <row r="8" spans="1:19">
      <c r="A8" s="29" t="s">
        <v>31</v>
      </c>
      <c r="B8" s="21" t="s">
        <v>179</v>
      </c>
      <c r="C8" s="21" t="s">
        <v>180</v>
      </c>
      <c r="D8" s="21" t="s">
        <v>1</v>
      </c>
      <c r="E8" s="30">
        <v>190810</v>
      </c>
      <c r="F8" s="31">
        <v>44203.683249918977</v>
      </c>
      <c r="G8" s="24">
        <f t="shared" si="0"/>
        <v>12.9</v>
      </c>
      <c r="H8" s="29" t="s">
        <v>136</v>
      </c>
      <c r="I8" s="29" t="s">
        <v>46</v>
      </c>
      <c r="J8" s="30">
        <v>28</v>
      </c>
      <c r="K8" s="25" t="s">
        <v>30</v>
      </c>
      <c r="L8" s="25" t="s">
        <v>30</v>
      </c>
      <c r="M8" s="25">
        <v>0</v>
      </c>
      <c r="N8" s="25">
        <v>0</v>
      </c>
      <c r="O8" s="25">
        <v>0</v>
      </c>
      <c r="P8" s="30">
        <v>6</v>
      </c>
      <c r="Q8" s="30">
        <v>3</v>
      </c>
      <c r="R8" s="30">
        <v>1.5</v>
      </c>
      <c r="S8" s="30">
        <v>2.4</v>
      </c>
    </row>
    <row r="9" spans="1:19">
      <c r="A9" s="29" t="s">
        <v>31</v>
      </c>
      <c r="B9" s="21" t="s">
        <v>179</v>
      </c>
      <c r="C9" s="21" t="s">
        <v>180</v>
      </c>
      <c r="D9" s="21" t="s">
        <v>1</v>
      </c>
      <c r="E9" s="30">
        <v>193198</v>
      </c>
      <c r="F9" s="31">
        <v>44211.622609375001</v>
      </c>
      <c r="G9" s="24">
        <f t="shared" si="0"/>
        <v>12.3</v>
      </c>
      <c r="H9" s="29" t="s">
        <v>82</v>
      </c>
      <c r="I9" s="29" t="s">
        <v>46</v>
      </c>
      <c r="J9" s="30">
        <v>29</v>
      </c>
      <c r="K9" s="25" t="s">
        <v>30</v>
      </c>
      <c r="L9" s="25" t="s">
        <v>30</v>
      </c>
      <c r="M9" s="25">
        <v>0</v>
      </c>
      <c r="N9" s="25">
        <v>0</v>
      </c>
      <c r="O9" s="25">
        <v>0</v>
      </c>
      <c r="P9" s="30">
        <v>6</v>
      </c>
      <c r="Q9" s="30">
        <v>0</v>
      </c>
      <c r="R9" s="30">
        <v>1.5</v>
      </c>
      <c r="S9" s="30">
        <v>4.8</v>
      </c>
    </row>
    <row r="10" spans="1:19">
      <c r="A10" s="29" t="s">
        <v>31</v>
      </c>
      <c r="B10" s="21" t="s">
        <v>179</v>
      </c>
      <c r="C10" s="21" t="s">
        <v>180</v>
      </c>
      <c r="D10" s="21" t="s">
        <v>1</v>
      </c>
      <c r="E10" s="30">
        <v>191557</v>
      </c>
      <c r="F10" s="31">
        <v>44206.685071527776</v>
      </c>
      <c r="G10" s="24">
        <f t="shared" si="0"/>
        <v>8.6999999999999993</v>
      </c>
      <c r="H10" s="29" t="s">
        <v>124</v>
      </c>
      <c r="I10" s="29" t="s">
        <v>46</v>
      </c>
      <c r="J10" s="30">
        <v>23</v>
      </c>
      <c r="K10" s="25" t="s">
        <v>30</v>
      </c>
      <c r="L10" s="25" t="s">
        <v>30</v>
      </c>
      <c r="M10" s="25">
        <v>0</v>
      </c>
      <c r="N10" s="25">
        <v>0</v>
      </c>
      <c r="O10" s="25">
        <v>0</v>
      </c>
      <c r="P10" s="30">
        <v>6</v>
      </c>
      <c r="Q10" s="30">
        <v>0</v>
      </c>
      <c r="R10" s="30">
        <v>1.5</v>
      </c>
      <c r="S10" s="30">
        <v>1.2</v>
      </c>
    </row>
    <row r="11" spans="1:19">
      <c r="A11" s="29" t="s">
        <v>31</v>
      </c>
      <c r="B11" s="21" t="s">
        <v>179</v>
      </c>
      <c r="C11" s="21" t="s">
        <v>180</v>
      </c>
      <c r="D11" s="21" t="s">
        <v>0</v>
      </c>
      <c r="E11" s="30">
        <v>193952</v>
      </c>
      <c r="F11" s="31">
        <v>44213.914395960644</v>
      </c>
      <c r="G11" s="24">
        <f t="shared" si="0"/>
        <v>10.5</v>
      </c>
      <c r="H11" s="29" t="s">
        <v>45</v>
      </c>
      <c r="I11" s="29" t="s">
        <v>46</v>
      </c>
      <c r="J11" s="30">
        <v>30</v>
      </c>
      <c r="K11" s="25" t="s">
        <v>30</v>
      </c>
      <c r="L11" s="25" t="s">
        <v>30</v>
      </c>
      <c r="M11" s="25">
        <v>0</v>
      </c>
      <c r="N11" s="25">
        <v>0</v>
      </c>
      <c r="O11" s="25">
        <v>0</v>
      </c>
      <c r="P11" s="30">
        <v>6</v>
      </c>
      <c r="Q11" s="30">
        <v>3</v>
      </c>
      <c r="R11" s="30">
        <v>1.5</v>
      </c>
      <c r="S11" s="30">
        <v>0</v>
      </c>
    </row>
    <row r="12" spans="1:19">
      <c r="A12" s="29" t="s">
        <v>31</v>
      </c>
      <c r="B12" s="21" t="s">
        <v>179</v>
      </c>
      <c r="C12" s="21" t="s">
        <v>180</v>
      </c>
      <c r="D12" s="21" t="s">
        <v>4</v>
      </c>
      <c r="E12" s="30">
        <v>193596</v>
      </c>
      <c r="F12" s="31">
        <v>44212.910125381939</v>
      </c>
      <c r="G12" s="24">
        <f t="shared" si="0"/>
        <v>23.9</v>
      </c>
      <c r="H12" s="29" t="s">
        <v>64</v>
      </c>
      <c r="I12" s="29" t="s">
        <v>46</v>
      </c>
      <c r="J12" s="30">
        <v>44</v>
      </c>
      <c r="K12" s="25" t="s">
        <v>30</v>
      </c>
      <c r="L12" s="25" t="s">
        <v>30</v>
      </c>
      <c r="M12" s="25">
        <v>0</v>
      </c>
      <c r="N12" s="25">
        <v>0</v>
      </c>
      <c r="O12" s="25">
        <v>0</v>
      </c>
      <c r="P12" s="30">
        <v>6</v>
      </c>
      <c r="Q12" s="30">
        <v>3</v>
      </c>
      <c r="R12" s="30">
        <v>1.5</v>
      </c>
      <c r="S12" s="30">
        <v>13.4</v>
      </c>
    </row>
  </sheetData>
  <autoFilter ref="A1:S10">
    <sortState ref="A2:S12">
      <sortCondition descending="1" ref="G2"/>
    </sortState>
  </autoFilter>
  <sortState ref="A2:V7">
    <sortCondition descending="1" ref="G2:G7"/>
    <sortCondition descending="1" ref="M2:M7"/>
    <sortCondition descending="1" ref="S2:S7"/>
    <sortCondition descending="1" ref="Q2:Q7"/>
    <sortCondition ref="D2:D7" customList="CLASSIFICADO,DESCLASSIFICADO,CANCELADO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showGridLines="0" topLeftCell="F1" workbookViewId="0">
      <selection activeCell="E8" sqref="E8"/>
    </sheetView>
  </sheetViews>
  <sheetFormatPr defaultColWidth="17.7109375" defaultRowHeight="15"/>
  <cols>
    <col min="1" max="1" width="47.7109375" style="1" customWidth="1"/>
    <col min="2" max="7" width="21.7109375" customWidth="1"/>
    <col min="8" max="8" width="57.85546875" customWidth="1"/>
    <col min="9" max="9" width="47.7109375" customWidth="1"/>
    <col min="10" max="19" width="21.7109375" customWidth="1"/>
  </cols>
  <sheetData>
    <row r="1" spans="1:19" ht="78.75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9" t="s">
        <v>31</v>
      </c>
      <c r="B2" s="26" t="s">
        <v>179</v>
      </c>
      <c r="C2" s="26" t="s">
        <v>180</v>
      </c>
      <c r="D2" s="26" t="s">
        <v>1</v>
      </c>
      <c r="E2" s="30">
        <v>191326</v>
      </c>
      <c r="F2" s="31">
        <v>44205.019741435186</v>
      </c>
      <c r="G2" s="27">
        <f t="shared" ref="G2:G19" si="0">SUM(M2:S2)</f>
        <v>30.1</v>
      </c>
      <c r="H2" s="29" t="s">
        <v>129</v>
      </c>
      <c r="I2" s="29" t="s">
        <v>34</v>
      </c>
      <c r="J2" s="30">
        <v>59</v>
      </c>
      <c r="K2" s="29" t="s">
        <v>30</v>
      </c>
      <c r="L2" s="29" t="s">
        <v>30</v>
      </c>
      <c r="M2" s="28">
        <v>0</v>
      </c>
      <c r="N2" s="28">
        <v>0</v>
      </c>
      <c r="O2" s="28">
        <v>0</v>
      </c>
      <c r="P2" s="28">
        <v>6</v>
      </c>
      <c r="Q2" s="30">
        <v>3</v>
      </c>
      <c r="R2" s="30">
        <v>1.5</v>
      </c>
      <c r="S2" s="30">
        <v>19.600000000000001</v>
      </c>
    </row>
    <row r="3" spans="1:19">
      <c r="A3" s="29" t="s">
        <v>31</v>
      </c>
      <c r="B3" s="26" t="s">
        <v>179</v>
      </c>
      <c r="C3" s="26" t="s">
        <v>180</v>
      </c>
      <c r="D3" s="26" t="s">
        <v>1</v>
      </c>
      <c r="E3" s="30">
        <v>194021</v>
      </c>
      <c r="F3" s="31">
        <v>44213.999473773147</v>
      </c>
      <c r="G3" s="27">
        <f t="shared" si="0"/>
        <v>27.200000000000003</v>
      </c>
      <c r="H3" s="29" t="s">
        <v>33</v>
      </c>
      <c r="I3" s="29" t="s">
        <v>34</v>
      </c>
      <c r="J3" s="30">
        <v>35</v>
      </c>
      <c r="K3" s="29" t="s">
        <v>30</v>
      </c>
      <c r="L3" s="29" t="s">
        <v>30</v>
      </c>
      <c r="M3" s="28">
        <v>0</v>
      </c>
      <c r="N3" s="28">
        <v>0</v>
      </c>
      <c r="O3" s="28">
        <v>0</v>
      </c>
      <c r="P3" s="28">
        <v>6</v>
      </c>
      <c r="Q3" s="30">
        <v>3</v>
      </c>
      <c r="R3" s="30">
        <v>0.4</v>
      </c>
      <c r="S3" s="30">
        <v>17.8</v>
      </c>
    </row>
    <row r="4" spans="1:19">
      <c r="A4" s="29" t="s">
        <v>31</v>
      </c>
      <c r="B4" s="26" t="s">
        <v>179</v>
      </c>
      <c r="C4" s="26" t="s">
        <v>180</v>
      </c>
      <c r="D4" s="26" t="s">
        <v>1</v>
      </c>
      <c r="E4" s="30">
        <v>193656</v>
      </c>
      <c r="F4" s="31">
        <v>44213.042216516202</v>
      </c>
      <c r="G4" s="27">
        <f t="shared" si="0"/>
        <v>24.9</v>
      </c>
      <c r="H4" s="29" t="s">
        <v>59</v>
      </c>
      <c r="I4" s="29" t="s">
        <v>34</v>
      </c>
      <c r="J4" s="30">
        <v>29</v>
      </c>
      <c r="K4" s="29" t="s">
        <v>30</v>
      </c>
      <c r="L4" s="29" t="s">
        <v>30</v>
      </c>
      <c r="M4" s="28">
        <v>0</v>
      </c>
      <c r="N4" s="28">
        <v>0</v>
      </c>
      <c r="O4" s="28">
        <v>0</v>
      </c>
      <c r="P4" s="28">
        <v>6</v>
      </c>
      <c r="Q4" s="30">
        <v>3</v>
      </c>
      <c r="R4" s="30">
        <v>1.5</v>
      </c>
      <c r="S4" s="30">
        <v>14.4</v>
      </c>
    </row>
    <row r="5" spans="1:19">
      <c r="A5" s="29" t="s">
        <v>31</v>
      </c>
      <c r="B5" s="26" t="s">
        <v>179</v>
      </c>
      <c r="C5" s="26" t="s">
        <v>180</v>
      </c>
      <c r="D5" s="26" t="s">
        <v>1</v>
      </c>
      <c r="E5" s="30">
        <v>193582</v>
      </c>
      <c r="F5" s="31">
        <v>44212.869422800926</v>
      </c>
      <c r="G5" s="27">
        <f t="shared" si="0"/>
        <v>21</v>
      </c>
      <c r="H5" s="29" t="s">
        <v>69</v>
      </c>
      <c r="I5" s="29" t="s">
        <v>34</v>
      </c>
      <c r="J5" s="30">
        <v>43</v>
      </c>
      <c r="K5" s="29" t="s">
        <v>30</v>
      </c>
      <c r="L5" s="29" t="s">
        <v>30</v>
      </c>
      <c r="M5" s="28">
        <v>0</v>
      </c>
      <c r="N5" s="28">
        <v>0</v>
      </c>
      <c r="O5" s="28">
        <v>0</v>
      </c>
      <c r="P5" s="28">
        <v>6</v>
      </c>
      <c r="Q5" s="30">
        <v>0</v>
      </c>
      <c r="R5" s="30">
        <v>1.4</v>
      </c>
      <c r="S5" s="30">
        <v>13.6</v>
      </c>
    </row>
    <row r="6" spans="1:19">
      <c r="A6" s="29" t="s">
        <v>31</v>
      </c>
      <c r="B6" s="26" t="s">
        <v>179</v>
      </c>
      <c r="C6" s="26" t="s">
        <v>180</v>
      </c>
      <c r="D6" s="26" t="s">
        <v>1</v>
      </c>
      <c r="E6" s="30">
        <v>189377</v>
      </c>
      <c r="F6" s="31">
        <v>44200.054202465275</v>
      </c>
      <c r="G6" s="27">
        <f t="shared" si="0"/>
        <v>19.7</v>
      </c>
      <c r="H6" s="29" t="s">
        <v>158</v>
      </c>
      <c r="I6" s="29" t="s">
        <v>34</v>
      </c>
      <c r="J6" s="30">
        <v>28</v>
      </c>
      <c r="K6" s="29" t="s">
        <v>30</v>
      </c>
      <c r="L6" s="29" t="s">
        <v>30</v>
      </c>
      <c r="M6" s="28">
        <v>0</v>
      </c>
      <c r="N6" s="28">
        <v>0</v>
      </c>
      <c r="O6" s="28">
        <v>0</v>
      </c>
      <c r="P6" s="28">
        <v>6</v>
      </c>
      <c r="Q6" s="30">
        <v>3</v>
      </c>
      <c r="R6" s="30">
        <v>1.5</v>
      </c>
      <c r="S6" s="30">
        <v>9.1999999999999993</v>
      </c>
    </row>
    <row r="7" spans="1:19">
      <c r="A7" s="29" t="s">
        <v>31</v>
      </c>
      <c r="B7" s="26" t="s">
        <v>179</v>
      </c>
      <c r="C7" s="26" t="s">
        <v>180</v>
      </c>
      <c r="D7" s="26" t="s">
        <v>1</v>
      </c>
      <c r="E7" s="30">
        <v>189968</v>
      </c>
      <c r="F7" s="31">
        <v>44201.999164583329</v>
      </c>
      <c r="G7" s="27">
        <f t="shared" si="0"/>
        <v>17.600000000000001</v>
      </c>
      <c r="H7" s="29" t="s">
        <v>145</v>
      </c>
      <c r="I7" s="29" t="s">
        <v>34</v>
      </c>
      <c r="J7" s="30">
        <v>42</v>
      </c>
      <c r="K7" s="29" t="s">
        <v>30</v>
      </c>
      <c r="L7" s="29" t="s">
        <v>30</v>
      </c>
      <c r="M7" s="28">
        <v>0</v>
      </c>
      <c r="N7" s="28">
        <v>0</v>
      </c>
      <c r="O7" s="28">
        <v>0</v>
      </c>
      <c r="P7" s="28">
        <v>6</v>
      </c>
      <c r="Q7" s="30">
        <v>3</v>
      </c>
      <c r="R7" s="30">
        <v>1.4</v>
      </c>
      <c r="S7" s="30">
        <v>7.2</v>
      </c>
    </row>
    <row r="8" spans="1:19">
      <c r="A8" s="29" t="s">
        <v>31</v>
      </c>
      <c r="B8" s="26" t="s">
        <v>179</v>
      </c>
      <c r="C8" s="26" t="s">
        <v>180</v>
      </c>
      <c r="D8" s="26" t="s">
        <v>1</v>
      </c>
      <c r="E8" s="30">
        <v>193522</v>
      </c>
      <c r="F8" s="31">
        <v>44212.701545752316</v>
      </c>
      <c r="G8" s="27">
        <f t="shared" si="0"/>
        <v>14.700000000000001</v>
      </c>
      <c r="H8" s="29" t="s">
        <v>74</v>
      </c>
      <c r="I8" s="29" t="s">
        <v>34</v>
      </c>
      <c r="J8" s="30">
        <v>35</v>
      </c>
      <c r="K8" s="29" t="s">
        <v>30</v>
      </c>
      <c r="L8" s="29" t="s">
        <v>30</v>
      </c>
      <c r="M8" s="28">
        <v>0</v>
      </c>
      <c r="N8" s="28">
        <v>0</v>
      </c>
      <c r="O8" s="28">
        <v>0</v>
      </c>
      <c r="P8" s="28">
        <v>6</v>
      </c>
      <c r="Q8" s="30">
        <v>3</v>
      </c>
      <c r="R8" s="30">
        <v>1.3</v>
      </c>
      <c r="S8" s="30">
        <v>4.4000000000000004</v>
      </c>
    </row>
    <row r="9" spans="1:19">
      <c r="A9" s="29" t="s">
        <v>31</v>
      </c>
      <c r="B9" s="26" t="s">
        <v>179</v>
      </c>
      <c r="C9" s="26" t="s">
        <v>180</v>
      </c>
      <c r="D9" s="26" t="s">
        <v>1</v>
      </c>
      <c r="E9" s="30">
        <v>189938</v>
      </c>
      <c r="F9" s="31">
        <v>44201.796535775458</v>
      </c>
      <c r="G9" s="27">
        <f t="shared" si="0"/>
        <v>13.5</v>
      </c>
      <c r="H9" s="29" t="s">
        <v>147</v>
      </c>
      <c r="I9" s="29" t="s">
        <v>34</v>
      </c>
      <c r="J9" s="30">
        <v>34</v>
      </c>
      <c r="K9" s="29" t="s">
        <v>30</v>
      </c>
      <c r="L9" s="29" t="s">
        <v>30</v>
      </c>
      <c r="M9" s="28">
        <v>0</v>
      </c>
      <c r="N9" s="28">
        <v>0</v>
      </c>
      <c r="O9" s="28">
        <v>0</v>
      </c>
      <c r="P9" s="28">
        <v>6</v>
      </c>
      <c r="Q9" s="30">
        <v>0</v>
      </c>
      <c r="R9" s="30">
        <v>1.1000000000000001</v>
      </c>
      <c r="S9" s="30">
        <v>6.4</v>
      </c>
    </row>
    <row r="10" spans="1:19">
      <c r="A10" s="29" t="s">
        <v>31</v>
      </c>
      <c r="B10" s="26" t="s">
        <v>179</v>
      </c>
      <c r="C10" s="26" t="s">
        <v>180</v>
      </c>
      <c r="D10" s="26" t="s">
        <v>1</v>
      </c>
      <c r="E10" s="30">
        <v>190969</v>
      </c>
      <c r="F10" s="31">
        <v>44203.951949224538</v>
      </c>
      <c r="G10" s="27">
        <f t="shared" si="0"/>
        <v>10.6</v>
      </c>
      <c r="H10" s="29" t="s">
        <v>134</v>
      </c>
      <c r="I10" s="29" t="s">
        <v>34</v>
      </c>
      <c r="J10" s="30">
        <v>40</v>
      </c>
      <c r="K10" s="29" t="s">
        <v>30</v>
      </c>
      <c r="L10" s="29" t="s">
        <v>30</v>
      </c>
      <c r="M10" s="28">
        <v>0</v>
      </c>
      <c r="N10" s="28">
        <v>0</v>
      </c>
      <c r="O10" s="28">
        <v>0</v>
      </c>
      <c r="P10" s="28">
        <v>6</v>
      </c>
      <c r="Q10" s="30">
        <v>4</v>
      </c>
      <c r="R10" s="30">
        <v>0</v>
      </c>
      <c r="S10" s="30">
        <v>0.6</v>
      </c>
    </row>
    <row r="11" spans="1:19">
      <c r="A11" s="29" t="s">
        <v>31</v>
      </c>
      <c r="B11" s="26" t="s">
        <v>179</v>
      </c>
      <c r="C11" s="26" t="s">
        <v>180</v>
      </c>
      <c r="D11" s="26" t="s">
        <v>0</v>
      </c>
      <c r="E11" s="30">
        <v>191798</v>
      </c>
      <c r="F11" s="31">
        <v>44207.523587175921</v>
      </c>
      <c r="G11" s="27">
        <f t="shared" si="0"/>
        <v>9.5</v>
      </c>
      <c r="H11" s="29" t="s">
        <v>122</v>
      </c>
      <c r="I11" s="29" t="s">
        <v>34</v>
      </c>
      <c r="J11" s="30">
        <v>32</v>
      </c>
      <c r="K11" s="29" t="s">
        <v>30</v>
      </c>
      <c r="L11" s="29" t="s">
        <v>30</v>
      </c>
      <c r="M11" s="28">
        <v>0</v>
      </c>
      <c r="N11" s="28">
        <v>0</v>
      </c>
      <c r="O11" s="28">
        <v>0</v>
      </c>
      <c r="P11" s="28">
        <v>6</v>
      </c>
      <c r="Q11" s="30">
        <v>3</v>
      </c>
      <c r="R11" s="30">
        <v>0.5</v>
      </c>
      <c r="S11" s="30">
        <v>0</v>
      </c>
    </row>
    <row r="12" spans="1:19">
      <c r="A12" s="29" t="s">
        <v>31</v>
      </c>
      <c r="B12" s="26" t="s">
        <v>179</v>
      </c>
      <c r="C12" s="26" t="s">
        <v>180</v>
      </c>
      <c r="D12" s="26" t="s">
        <v>0</v>
      </c>
      <c r="E12" s="30">
        <v>191989</v>
      </c>
      <c r="F12" s="31">
        <v>44207.825973715277</v>
      </c>
      <c r="G12" s="27">
        <f t="shared" si="0"/>
        <v>9.4</v>
      </c>
      <c r="H12" s="29" t="s">
        <v>114</v>
      </c>
      <c r="I12" s="29" t="s">
        <v>34</v>
      </c>
      <c r="J12" s="30">
        <v>35</v>
      </c>
      <c r="K12" s="29" t="s">
        <v>30</v>
      </c>
      <c r="L12" s="29" t="s">
        <v>30</v>
      </c>
      <c r="M12" s="28">
        <v>0</v>
      </c>
      <c r="N12" s="28">
        <v>0</v>
      </c>
      <c r="O12" s="28">
        <v>0</v>
      </c>
      <c r="P12" s="28">
        <v>6</v>
      </c>
      <c r="Q12" s="30">
        <v>3</v>
      </c>
      <c r="R12" s="30">
        <v>0.4</v>
      </c>
      <c r="S12" s="30">
        <v>0</v>
      </c>
    </row>
    <row r="13" spans="1:19">
      <c r="A13" s="29" t="s">
        <v>31</v>
      </c>
      <c r="B13" s="26" t="s">
        <v>179</v>
      </c>
      <c r="C13" s="26" t="s">
        <v>180</v>
      </c>
      <c r="D13" s="26" t="s">
        <v>0</v>
      </c>
      <c r="E13" s="30">
        <v>193659</v>
      </c>
      <c r="F13" s="31">
        <v>44213.070670659719</v>
      </c>
      <c r="G13" s="27">
        <f t="shared" si="0"/>
        <v>7.5</v>
      </c>
      <c r="H13" s="29" t="s">
        <v>58</v>
      </c>
      <c r="I13" s="29" t="s">
        <v>34</v>
      </c>
      <c r="J13" s="30">
        <v>47</v>
      </c>
      <c r="K13" s="29" t="s">
        <v>30</v>
      </c>
      <c r="L13" s="29" t="s">
        <v>30</v>
      </c>
      <c r="M13" s="28">
        <v>0</v>
      </c>
      <c r="N13" s="28">
        <v>0</v>
      </c>
      <c r="O13" s="28">
        <v>0</v>
      </c>
      <c r="P13" s="28">
        <v>6</v>
      </c>
      <c r="Q13" s="30">
        <v>0</v>
      </c>
      <c r="R13" s="30">
        <v>1.5</v>
      </c>
      <c r="S13" s="30">
        <v>0</v>
      </c>
    </row>
    <row r="14" spans="1:19">
      <c r="A14" s="29" t="s">
        <v>31</v>
      </c>
      <c r="B14" s="26" t="s">
        <v>179</v>
      </c>
      <c r="C14" s="26" t="s">
        <v>180</v>
      </c>
      <c r="D14" s="26" t="s">
        <v>0</v>
      </c>
      <c r="E14" s="30">
        <v>193527</v>
      </c>
      <c r="F14" s="31">
        <v>44212.719226041663</v>
      </c>
      <c r="G14" s="27">
        <f t="shared" si="0"/>
        <v>7.2</v>
      </c>
      <c r="H14" s="29" t="s">
        <v>73</v>
      </c>
      <c r="I14" s="29" t="s">
        <v>34</v>
      </c>
      <c r="J14" s="30">
        <v>40</v>
      </c>
      <c r="K14" s="29" t="s">
        <v>30</v>
      </c>
      <c r="L14" s="29" t="s">
        <v>30</v>
      </c>
      <c r="M14" s="28">
        <v>0</v>
      </c>
      <c r="N14" s="28">
        <v>0</v>
      </c>
      <c r="O14" s="28">
        <v>0</v>
      </c>
      <c r="P14" s="28">
        <v>6</v>
      </c>
      <c r="Q14" s="30">
        <v>0</v>
      </c>
      <c r="R14" s="30">
        <v>1.2</v>
      </c>
      <c r="S14" s="30">
        <v>0</v>
      </c>
    </row>
    <row r="15" spans="1:19">
      <c r="A15" s="29" t="s">
        <v>31</v>
      </c>
      <c r="B15" s="26" t="s">
        <v>179</v>
      </c>
      <c r="C15" s="26" t="s">
        <v>180</v>
      </c>
      <c r="D15" s="26" t="s">
        <v>0</v>
      </c>
      <c r="E15" s="30">
        <v>190245</v>
      </c>
      <c r="F15" s="31">
        <v>44202.703784027777</v>
      </c>
      <c r="G15" s="27">
        <f t="shared" si="0"/>
        <v>6.8</v>
      </c>
      <c r="H15" s="29" t="s">
        <v>141</v>
      </c>
      <c r="I15" s="29" t="s">
        <v>34</v>
      </c>
      <c r="J15" s="30">
        <v>37</v>
      </c>
      <c r="K15" s="29" t="s">
        <v>30</v>
      </c>
      <c r="L15" s="29" t="s">
        <v>30</v>
      </c>
      <c r="M15" s="28">
        <v>0</v>
      </c>
      <c r="N15" s="28">
        <v>0</v>
      </c>
      <c r="O15" s="28">
        <v>0</v>
      </c>
      <c r="P15" s="28">
        <v>6</v>
      </c>
      <c r="Q15" s="30">
        <v>0</v>
      </c>
      <c r="R15" s="30">
        <v>0.8</v>
      </c>
      <c r="S15" s="30">
        <v>0</v>
      </c>
    </row>
    <row r="16" spans="1:19">
      <c r="A16" s="29" t="s">
        <v>31</v>
      </c>
      <c r="B16" s="26" t="s">
        <v>179</v>
      </c>
      <c r="C16" s="26" t="s">
        <v>180</v>
      </c>
      <c r="D16" s="26" t="s">
        <v>0</v>
      </c>
      <c r="E16" s="30">
        <v>193938</v>
      </c>
      <c r="F16" s="31">
        <v>44213.894580300926</v>
      </c>
      <c r="G16" s="27">
        <f t="shared" si="0"/>
        <v>6.7</v>
      </c>
      <c r="H16" s="29" t="s">
        <v>47</v>
      </c>
      <c r="I16" s="29" t="s">
        <v>34</v>
      </c>
      <c r="J16" s="30">
        <v>25</v>
      </c>
      <c r="K16" s="29" t="s">
        <v>30</v>
      </c>
      <c r="L16" s="29" t="s">
        <v>30</v>
      </c>
      <c r="M16" s="28">
        <v>0</v>
      </c>
      <c r="N16" s="28">
        <v>0</v>
      </c>
      <c r="O16" s="28">
        <v>0</v>
      </c>
      <c r="P16" s="28">
        <v>6</v>
      </c>
      <c r="Q16" s="30">
        <v>0</v>
      </c>
      <c r="R16" s="30">
        <v>0.7</v>
      </c>
      <c r="S16" s="30">
        <v>0</v>
      </c>
    </row>
    <row r="17" spans="1:19">
      <c r="A17" s="29" t="s">
        <v>31</v>
      </c>
      <c r="B17" s="26" t="s">
        <v>179</v>
      </c>
      <c r="C17" s="26" t="s">
        <v>180</v>
      </c>
      <c r="D17" s="26" t="s">
        <v>0</v>
      </c>
      <c r="E17" s="30">
        <v>188546</v>
      </c>
      <c r="F17" s="31">
        <v>44193.880881666664</v>
      </c>
      <c r="G17" s="27">
        <f t="shared" si="0"/>
        <v>6.2</v>
      </c>
      <c r="H17" s="29" t="s">
        <v>167</v>
      </c>
      <c r="I17" s="29" t="s">
        <v>34</v>
      </c>
      <c r="J17" s="30">
        <v>44</v>
      </c>
      <c r="K17" s="29" t="s">
        <v>30</v>
      </c>
      <c r="L17" s="29" t="s">
        <v>30</v>
      </c>
      <c r="M17" s="28">
        <v>0</v>
      </c>
      <c r="N17" s="28">
        <v>0</v>
      </c>
      <c r="O17" s="28">
        <v>0</v>
      </c>
      <c r="P17" s="28">
        <v>6</v>
      </c>
      <c r="Q17" s="30">
        <v>0</v>
      </c>
      <c r="R17" s="30">
        <v>0.2</v>
      </c>
      <c r="S17" s="30">
        <v>0</v>
      </c>
    </row>
    <row r="18" spans="1:19">
      <c r="A18" s="29" t="s">
        <v>31</v>
      </c>
      <c r="B18" s="26" t="s">
        <v>179</v>
      </c>
      <c r="C18" s="26" t="s">
        <v>180</v>
      </c>
      <c r="D18" s="26" t="s">
        <v>4</v>
      </c>
      <c r="E18" s="30">
        <v>193583</v>
      </c>
      <c r="F18" s="31">
        <v>44212.869430868057</v>
      </c>
      <c r="G18" s="27">
        <f t="shared" si="0"/>
        <v>21</v>
      </c>
      <c r="H18" s="29" t="s">
        <v>69</v>
      </c>
      <c r="I18" s="29" t="s">
        <v>34</v>
      </c>
      <c r="J18" s="30">
        <v>43</v>
      </c>
      <c r="K18" s="29" t="s">
        <v>30</v>
      </c>
      <c r="L18" s="29" t="s">
        <v>30</v>
      </c>
      <c r="M18" s="28">
        <v>0</v>
      </c>
      <c r="N18" s="28">
        <v>0</v>
      </c>
      <c r="O18" s="28">
        <v>0</v>
      </c>
      <c r="P18" s="28">
        <v>6</v>
      </c>
      <c r="Q18" s="30">
        <v>0</v>
      </c>
      <c r="R18" s="30">
        <v>1.4</v>
      </c>
      <c r="S18" s="30">
        <v>13.6</v>
      </c>
    </row>
    <row r="19" spans="1:19">
      <c r="A19" s="29" t="s">
        <v>31</v>
      </c>
      <c r="B19" s="26" t="s">
        <v>179</v>
      </c>
      <c r="C19" s="26" t="s">
        <v>180</v>
      </c>
      <c r="D19" s="26" t="s">
        <v>4</v>
      </c>
      <c r="E19" s="30">
        <v>189378</v>
      </c>
      <c r="F19" s="31">
        <v>44200.054208738424</v>
      </c>
      <c r="G19" s="27">
        <f t="shared" si="0"/>
        <v>19.7</v>
      </c>
      <c r="H19" s="29" t="s">
        <v>158</v>
      </c>
      <c r="I19" s="29" t="s">
        <v>34</v>
      </c>
      <c r="J19" s="30">
        <v>28</v>
      </c>
      <c r="K19" s="29" t="s">
        <v>30</v>
      </c>
      <c r="L19" s="29" t="s">
        <v>30</v>
      </c>
      <c r="M19" s="28">
        <v>0</v>
      </c>
      <c r="N19" s="28">
        <v>0</v>
      </c>
      <c r="O19" s="28">
        <v>0</v>
      </c>
      <c r="P19" s="28">
        <v>6</v>
      </c>
      <c r="Q19" s="30">
        <v>3</v>
      </c>
      <c r="R19" s="30">
        <v>1.5</v>
      </c>
      <c r="S19" s="30">
        <v>9.1999999999999993</v>
      </c>
    </row>
  </sheetData>
  <autoFilter ref="A1:S17">
    <sortState ref="A2:S19">
      <sortCondition descending="1" ref="G2"/>
    </sortState>
  </autoFilter>
  <sortState ref="A2:V17">
    <sortCondition descending="1" ref="G2:G17"/>
    <sortCondition descending="1" ref="M2:M17"/>
    <sortCondition descending="1" ref="S2:S17"/>
    <sortCondition descending="1" ref="Q2:Q17"/>
    <sortCondition ref="D2:D17" customList="CLASSIFICADO,DESCLASSIFICADO,CANCELADO"/>
  </sortState>
  <pageMargins left="0.51181102362204722" right="0.51181102362204722" top="0.78740157480314965" bottom="0.78740157480314965" header="0.31496062992125984" footer="0.31496062992125984"/>
  <pageSetup paperSize="9" scale="2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showGridLines="0" topLeftCell="A13" workbookViewId="0">
      <selection activeCell="A19" sqref="A19:XFD20"/>
    </sheetView>
  </sheetViews>
  <sheetFormatPr defaultColWidth="21.7109375" defaultRowHeight="15"/>
  <cols>
    <col min="1" max="1" width="47.7109375" style="9" customWidth="1"/>
    <col min="2" max="7" width="21.7109375" style="9"/>
    <col min="8" max="9" width="47.7109375" style="9" customWidth="1"/>
    <col min="10" max="16384" width="21.7109375" style="9"/>
  </cols>
  <sheetData>
    <row r="1" spans="1:19" ht="78.75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9" t="s">
        <v>31</v>
      </c>
      <c r="B2" s="26" t="s">
        <v>179</v>
      </c>
      <c r="C2" s="26" t="s">
        <v>180</v>
      </c>
      <c r="D2" s="26" t="s">
        <v>1</v>
      </c>
      <c r="E2" s="30">
        <v>187407</v>
      </c>
      <c r="F2" s="31">
        <v>44188.664904756944</v>
      </c>
      <c r="G2" s="27">
        <f t="shared" ref="G2:G34" si="0">SUM(M2:S2)</f>
        <v>24.7</v>
      </c>
      <c r="H2" s="29" t="s">
        <v>176</v>
      </c>
      <c r="I2" s="29" t="s">
        <v>51</v>
      </c>
      <c r="J2" s="30">
        <v>44</v>
      </c>
      <c r="K2" s="29" t="s">
        <v>30</v>
      </c>
      <c r="L2" s="29" t="s">
        <v>30</v>
      </c>
      <c r="M2" s="30">
        <v>0</v>
      </c>
      <c r="N2" s="30">
        <v>0</v>
      </c>
      <c r="O2" s="30">
        <v>0</v>
      </c>
      <c r="P2" s="30">
        <v>6</v>
      </c>
      <c r="Q2" s="30">
        <v>3</v>
      </c>
      <c r="R2" s="30">
        <v>1.5</v>
      </c>
      <c r="S2" s="30">
        <v>14.2</v>
      </c>
    </row>
    <row r="3" spans="1:19">
      <c r="A3" s="29" t="s">
        <v>31</v>
      </c>
      <c r="B3" s="26" t="s">
        <v>179</v>
      </c>
      <c r="C3" s="26" t="s">
        <v>180</v>
      </c>
      <c r="D3" s="26" t="s">
        <v>1</v>
      </c>
      <c r="E3" s="30">
        <v>193365</v>
      </c>
      <c r="F3" s="31">
        <v>44211.984949687496</v>
      </c>
      <c r="G3" s="27">
        <f t="shared" si="0"/>
        <v>22.8</v>
      </c>
      <c r="H3" s="29" t="s">
        <v>79</v>
      </c>
      <c r="I3" s="29" t="s">
        <v>51</v>
      </c>
      <c r="J3" s="30">
        <v>32</v>
      </c>
      <c r="K3" s="29" t="s">
        <v>30</v>
      </c>
      <c r="L3" s="29" t="s">
        <v>30</v>
      </c>
      <c r="M3" s="30">
        <v>0</v>
      </c>
      <c r="N3" s="30">
        <v>0</v>
      </c>
      <c r="O3" s="30">
        <v>0</v>
      </c>
      <c r="P3" s="30">
        <v>6</v>
      </c>
      <c r="Q3" s="30">
        <v>0</v>
      </c>
      <c r="R3" s="30">
        <v>0</v>
      </c>
      <c r="S3" s="30">
        <v>16.8</v>
      </c>
    </row>
    <row r="4" spans="1:19">
      <c r="A4" s="29" t="s">
        <v>31</v>
      </c>
      <c r="B4" s="26" t="s">
        <v>179</v>
      </c>
      <c r="C4" s="26" t="s">
        <v>180</v>
      </c>
      <c r="D4" s="26" t="s">
        <v>1</v>
      </c>
      <c r="E4" s="30">
        <v>188047</v>
      </c>
      <c r="F4" s="31">
        <v>44191.518396724532</v>
      </c>
      <c r="G4" s="27">
        <f t="shared" si="0"/>
        <v>20.7</v>
      </c>
      <c r="H4" s="29" t="s">
        <v>172</v>
      </c>
      <c r="I4" s="29" t="s">
        <v>51</v>
      </c>
      <c r="J4" s="30">
        <v>29</v>
      </c>
      <c r="K4" s="29" t="s">
        <v>30</v>
      </c>
      <c r="L4" s="29" t="s">
        <v>30</v>
      </c>
      <c r="M4" s="30">
        <v>0</v>
      </c>
      <c r="N4" s="30">
        <v>0</v>
      </c>
      <c r="O4" s="30">
        <v>0</v>
      </c>
      <c r="P4" s="30">
        <v>6</v>
      </c>
      <c r="Q4" s="30">
        <v>3</v>
      </c>
      <c r="R4" s="30">
        <v>1.5</v>
      </c>
      <c r="S4" s="30">
        <v>10.199999999999999</v>
      </c>
    </row>
    <row r="5" spans="1:19">
      <c r="A5" s="29" t="s">
        <v>31</v>
      </c>
      <c r="B5" s="26" t="s">
        <v>179</v>
      </c>
      <c r="C5" s="26" t="s">
        <v>180</v>
      </c>
      <c r="D5" s="26" t="s">
        <v>1</v>
      </c>
      <c r="E5" s="30">
        <v>191788</v>
      </c>
      <c r="F5" s="31">
        <v>44207.515401157405</v>
      </c>
      <c r="G5" s="27">
        <f t="shared" si="0"/>
        <v>19.7</v>
      </c>
      <c r="H5" s="29" t="s">
        <v>123</v>
      </c>
      <c r="I5" s="29" t="s">
        <v>51</v>
      </c>
      <c r="J5" s="30">
        <v>26</v>
      </c>
      <c r="K5" s="29" t="s">
        <v>32</v>
      </c>
      <c r="L5" s="29" t="s">
        <v>30</v>
      </c>
      <c r="M5" s="30">
        <v>6</v>
      </c>
      <c r="N5" s="30">
        <v>0</v>
      </c>
      <c r="O5" s="30">
        <v>0</v>
      </c>
      <c r="P5" s="30">
        <v>6</v>
      </c>
      <c r="Q5" s="30">
        <v>0</v>
      </c>
      <c r="R5" s="30">
        <v>0.9</v>
      </c>
      <c r="S5" s="30">
        <v>6.8</v>
      </c>
    </row>
    <row r="6" spans="1:19">
      <c r="A6" s="29" t="s">
        <v>31</v>
      </c>
      <c r="B6" s="26" t="s">
        <v>179</v>
      </c>
      <c r="C6" s="26" t="s">
        <v>180</v>
      </c>
      <c r="D6" s="26" t="s">
        <v>1</v>
      </c>
      <c r="E6" s="30">
        <v>192288</v>
      </c>
      <c r="F6" s="31">
        <v>44208.695210717589</v>
      </c>
      <c r="G6" s="27">
        <f t="shared" si="0"/>
        <v>18.200000000000003</v>
      </c>
      <c r="H6" s="29" t="s">
        <v>106</v>
      </c>
      <c r="I6" s="29" t="s">
        <v>51</v>
      </c>
      <c r="J6" s="30">
        <v>47</v>
      </c>
      <c r="K6" s="29" t="s">
        <v>30</v>
      </c>
      <c r="L6" s="29" t="s">
        <v>30</v>
      </c>
      <c r="M6" s="30">
        <v>0</v>
      </c>
      <c r="N6" s="30">
        <v>0</v>
      </c>
      <c r="O6" s="30">
        <v>0</v>
      </c>
      <c r="P6" s="30">
        <v>6</v>
      </c>
      <c r="Q6" s="30">
        <v>3</v>
      </c>
      <c r="R6" s="30">
        <v>0.8</v>
      </c>
      <c r="S6" s="30">
        <v>8.4</v>
      </c>
    </row>
    <row r="7" spans="1:19">
      <c r="A7" s="29" t="s">
        <v>31</v>
      </c>
      <c r="B7" s="26" t="s">
        <v>179</v>
      </c>
      <c r="C7" s="26" t="s">
        <v>180</v>
      </c>
      <c r="D7" s="26" t="s">
        <v>1</v>
      </c>
      <c r="E7" s="30">
        <v>189726</v>
      </c>
      <c r="F7" s="31">
        <v>44201.004029722222</v>
      </c>
      <c r="G7" s="27">
        <f t="shared" si="0"/>
        <v>17.100000000000001</v>
      </c>
      <c r="H7" s="29" t="s">
        <v>150</v>
      </c>
      <c r="I7" s="29" t="s">
        <v>51</v>
      </c>
      <c r="J7" s="30">
        <v>28</v>
      </c>
      <c r="K7" s="29" t="s">
        <v>30</v>
      </c>
      <c r="L7" s="29" t="s">
        <v>30</v>
      </c>
      <c r="M7" s="30">
        <v>0</v>
      </c>
      <c r="N7" s="30">
        <v>0</v>
      </c>
      <c r="O7" s="30">
        <v>0</v>
      </c>
      <c r="P7" s="30">
        <v>6</v>
      </c>
      <c r="Q7" s="30">
        <v>0</v>
      </c>
      <c r="R7" s="30">
        <v>1.5</v>
      </c>
      <c r="S7" s="30">
        <v>9.6</v>
      </c>
    </row>
    <row r="8" spans="1:19">
      <c r="A8" s="29" t="s">
        <v>31</v>
      </c>
      <c r="B8" s="26" t="s">
        <v>179</v>
      </c>
      <c r="C8" s="26" t="s">
        <v>180</v>
      </c>
      <c r="D8" s="26" t="s">
        <v>1</v>
      </c>
      <c r="E8" s="30">
        <v>189350</v>
      </c>
      <c r="F8" s="31">
        <v>44199.724239490737</v>
      </c>
      <c r="G8" s="27">
        <f t="shared" si="0"/>
        <v>16.100000000000001</v>
      </c>
      <c r="H8" s="29" t="s">
        <v>160</v>
      </c>
      <c r="I8" s="29" t="s">
        <v>51</v>
      </c>
      <c r="J8" s="30">
        <v>32</v>
      </c>
      <c r="K8" s="29" t="s">
        <v>30</v>
      </c>
      <c r="L8" s="29" t="s">
        <v>30</v>
      </c>
      <c r="M8" s="30">
        <v>0</v>
      </c>
      <c r="N8" s="30">
        <v>0</v>
      </c>
      <c r="O8" s="30">
        <v>0</v>
      </c>
      <c r="P8" s="30">
        <v>6</v>
      </c>
      <c r="Q8" s="30">
        <v>0</v>
      </c>
      <c r="R8" s="30">
        <v>1.5</v>
      </c>
      <c r="S8" s="30">
        <v>8.6</v>
      </c>
    </row>
    <row r="9" spans="1:19">
      <c r="A9" s="29" t="s">
        <v>31</v>
      </c>
      <c r="B9" s="26" t="s">
        <v>179</v>
      </c>
      <c r="C9" s="26" t="s">
        <v>180</v>
      </c>
      <c r="D9" s="26" t="s">
        <v>1</v>
      </c>
      <c r="E9" s="30">
        <v>193279</v>
      </c>
      <c r="F9" s="31">
        <v>44211.723383715274</v>
      </c>
      <c r="G9" s="27">
        <f t="shared" si="0"/>
        <v>16</v>
      </c>
      <c r="H9" s="29" t="s">
        <v>81</v>
      </c>
      <c r="I9" s="29" t="s">
        <v>51</v>
      </c>
      <c r="J9" s="30">
        <v>26</v>
      </c>
      <c r="K9" s="29" t="s">
        <v>30</v>
      </c>
      <c r="L9" s="29" t="s">
        <v>30</v>
      </c>
      <c r="M9" s="30">
        <v>0</v>
      </c>
      <c r="N9" s="30">
        <v>0</v>
      </c>
      <c r="O9" s="30">
        <v>0</v>
      </c>
      <c r="P9" s="30">
        <v>6</v>
      </c>
      <c r="Q9" s="30">
        <v>3</v>
      </c>
      <c r="R9" s="30">
        <v>0.6</v>
      </c>
      <c r="S9" s="30">
        <v>6.4</v>
      </c>
    </row>
    <row r="10" spans="1:19">
      <c r="A10" s="29" t="s">
        <v>31</v>
      </c>
      <c r="B10" s="26" t="s">
        <v>179</v>
      </c>
      <c r="C10" s="26" t="s">
        <v>180</v>
      </c>
      <c r="D10" s="26" t="s">
        <v>1</v>
      </c>
      <c r="E10" s="30">
        <v>192729</v>
      </c>
      <c r="F10" s="31">
        <v>44210.624074710649</v>
      </c>
      <c r="G10" s="27">
        <f t="shared" si="0"/>
        <v>15</v>
      </c>
      <c r="H10" s="29" t="s">
        <v>90</v>
      </c>
      <c r="I10" s="29" t="s">
        <v>51</v>
      </c>
      <c r="J10" s="30">
        <v>30</v>
      </c>
      <c r="K10" s="29" t="s">
        <v>30</v>
      </c>
      <c r="L10" s="29" t="s">
        <v>30</v>
      </c>
      <c r="M10" s="30">
        <v>0</v>
      </c>
      <c r="N10" s="30">
        <v>0</v>
      </c>
      <c r="O10" s="30">
        <v>0</v>
      </c>
      <c r="P10" s="30">
        <v>0</v>
      </c>
      <c r="Q10" s="30">
        <v>3</v>
      </c>
      <c r="R10" s="30">
        <v>0</v>
      </c>
      <c r="S10" s="30">
        <v>12</v>
      </c>
    </row>
    <row r="11" spans="1:19">
      <c r="A11" s="29" t="s">
        <v>31</v>
      </c>
      <c r="B11" s="26" t="s">
        <v>179</v>
      </c>
      <c r="C11" s="26" t="s">
        <v>180</v>
      </c>
      <c r="D11" s="26" t="s">
        <v>1</v>
      </c>
      <c r="E11" s="30">
        <v>191432</v>
      </c>
      <c r="F11" s="31">
        <v>44205.788432037036</v>
      </c>
      <c r="G11" s="27">
        <f t="shared" si="0"/>
        <v>13.1</v>
      </c>
      <c r="H11" s="29" t="s">
        <v>126</v>
      </c>
      <c r="I11" s="29" t="s">
        <v>51</v>
      </c>
      <c r="J11" s="30">
        <v>25</v>
      </c>
      <c r="K11" s="29" t="s">
        <v>30</v>
      </c>
      <c r="L11" s="29" t="s">
        <v>30</v>
      </c>
      <c r="M11" s="30">
        <v>0</v>
      </c>
      <c r="N11" s="30">
        <v>0</v>
      </c>
      <c r="O11" s="30">
        <v>0</v>
      </c>
      <c r="P11" s="30">
        <v>6</v>
      </c>
      <c r="Q11" s="30">
        <v>3</v>
      </c>
      <c r="R11" s="30">
        <v>1.5</v>
      </c>
      <c r="S11" s="30">
        <v>2.6</v>
      </c>
    </row>
    <row r="12" spans="1:19">
      <c r="A12" s="29" t="s">
        <v>31</v>
      </c>
      <c r="B12" s="26" t="s">
        <v>179</v>
      </c>
      <c r="C12" s="26" t="s">
        <v>180</v>
      </c>
      <c r="D12" s="26" t="s">
        <v>1</v>
      </c>
      <c r="E12" s="30">
        <v>192594</v>
      </c>
      <c r="F12" s="31">
        <v>44210.110927048612</v>
      </c>
      <c r="G12" s="27">
        <f t="shared" si="0"/>
        <v>12.5</v>
      </c>
      <c r="H12" s="29" t="s">
        <v>92</v>
      </c>
      <c r="I12" s="29" t="s">
        <v>51</v>
      </c>
      <c r="J12" s="30">
        <v>45</v>
      </c>
      <c r="K12" s="29" t="s">
        <v>30</v>
      </c>
      <c r="L12" s="29" t="s">
        <v>30</v>
      </c>
      <c r="M12" s="30">
        <v>0</v>
      </c>
      <c r="N12" s="30">
        <v>0</v>
      </c>
      <c r="O12" s="30">
        <v>0</v>
      </c>
      <c r="P12" s="30">
        <v>6</v>
      </c>
      <c r="Q12" s="30">
        <v>3</v>
      </c>
      <c r="R12" s="30">
        <v>1.5</v>
      </c>
      <c r="S12" s="30">
        <v>2</v>
      </c>
    </row>
    <row r="13" spans="1:19">
      <c r="A13" s="29" t="s">
        <v>31</v>
      </c>
      <c r="B13" s="26" t="s">
        <v>179</v>
      </c>
      <c r="C13" s="26" t="s">
        <v>180</v>
      </c>
      <c r="D13" s="26" t="s">
        <v>1</v>
      </c>
      <c r="E13" s="30">
        <v>188063</v>
      </c>
      <c r="F13" s="31">
        <v>44191.777054305552</v>
      </c>
      <c r="G13" s="27">
        <f t="shared" si="0"/>
        <v>12.299999999999999</v>
      </c>
      <c r="H13" s="29" t="s">
        <v>170</v>
      </c>
      <c r="I13" s="29" t="s">
        <v>51</v>
      </c>
      <c r="J13" s="30">
        <v>25</v>
      </c>
      <c r="K13" s="29" t="s">
        <v>30</v>
      </c>
      <c r="L13" s="29" t="s">
        <v>30</v>
      </c>
      <c r="M13" s="30">
        <v>0</v>
      </c>
      <c r="N13" s="30">
        <v>0</v>
      </c>
      <c r="O13" s="30">
        <v>0</v>
      </c>
      <c r="P13" s="30">
        <v>6</v>
      </c>
      <c r="Q13" s="30">
        <v>3</v>
      </c>
      <c r="R13" s="30">
        <v>0.7</v>
      </c>
      <c r="S13" s="30">
        <v>2.6</v>
      </c>
    </row>
    <row r="14" spans="1:19">
      <c r="A14" s="29" t="s">
        <v>31</v>
      </c>
      <c r="B14" s="26" t="s">
        <v>179</v>
      </c>
      <c r="C14" s="26" t="s">
        <v>180</v>
      </c>
      <c r="D14" s="26" t="s">
        <v>1</v>
      </c>
      <c r="E14" s="30">
        <v>187672</v>
      </c>
      <c r="F14" s="31">
        <v>44188.899383680553</v>
      </c>
      <c r="G14" s="27">
        <f t="shared" si="0"/>
        <v>12.2</v>
      </c>
      <c r="H14" s="29" t="s">
        <v>175</v>
      </c>
      <c r="I14" s="29" t="s">
        <v>51</v>
      </c>
      <c r="J14" s="30">
        <v>23</v>
      </c>
      <c r="K14" s="29" t="s">
        <v>30</v>
      </c>
      <c r="L14" s="29" t="s">
        <v>30</v>
      </c>
      <c r="M14" s="30">
        <v>0</v>
      </c>
      <c r="N14" s="30">
        <v>0</v>
      </c>
      <c r="O14" s="30">
        <v>0</v>
      </c>
      <c r="P14" s="30">
        <v>6</v>
      </c>
      <c r="Q14" s="30">
        <v>0</v>
      </c>
      <c r="R14" s="30">
        <v>1.4</v>
      </c>
      <c r="S14" s="30">
        <v>4.8</v>
      </c>
    </row>
    <row r="15" spans="1:19">
      <c r="A15" s="29" t="s">
        <v>31</v>
      </c>
      <c r="B15" s="26" t="s">
        <v>179</v>
      </c>
      <c r="C15" s="26" t="s">
        <v>180</v>
      </c>
      <c r="D15" s="26" t="s">
        <v>1</v>
      </c>
      <c r="E15" s="30">
        <v>189513</v>
      </c>
      <c r="F15" s="31">
        <v>44200.516484409723</v>
      </c>
      <c r="G15" s="27">
        <f t="shared" si="0"/>
        <v>11.7</v>
      </c>
      <c r="H15" s="29" t="s">
        <v>155</v>
      </c>
      <c r="I15" s="29" t="s">
        <v>51</v>
      </c>
      <c r="J15" s="30">
        <v>27</v>
      </c>
      <c r="K15" s="29" t="s">
        <v>30</v>
      </c>
      <c r="L15" s="29" t="s">
        <v>30</v>
      </c>
      <c r="M15" s="30">
        <v>0</v>
      </c>
      <c r="N15" s="30">
        <v>0</v>
      </c>
      <c r="O15" s="30">
        <v>0</v>
      </c>
      <c r="P15" s="30">
        <v>6</v>
      </c>
      <c r="Q15" s="30">
        <v>0</v>
      </c>
      <c r="R15" s="30">
        <v>1.5</v>
      </c>
      <c r="S15" s="30">
        <v>4.2</v>
      </c>
    </row>
    <row r="16" spans="1:19">
      <c r="A16" s="29" t="s">
        <v>31</v>
      </c>
      <c r="B16" s="26" t="s">
        <v>179</v>
      </c>
      <c r="C16" s="26" t="s">
        <v>180</v>
      </c>
      <c r="D16" s="26" t="s">
        <v>1</v>
      </c>
      <c r="E16" s="30">
        <v>189487</v>
      </c>
      <c r="F16" s="31">
        <v>44200.495354861108</v>
      </c>
      <c r="G16" s="27">
        <f t="shared" si="0"/>
        <v>11.100000000000001</v>
      </c>
      <c r="H16" s="29" t="s">
        <v>156</v>
      </c>
      <c r="I16" s="29" t="s">
        <v>51</v>
      </c>
      <c r="J16" s="30">
        <v>44</v>
      </c>
      <c r="K16" s="29" t="s">
        <v>30</v>
      </c>
      <c r="L16" s="29" t="s">
        <v>30</v>
      </c>
      <c r="M16" s="30">
        <v>0</v>
      </c>
      <c r="N16" s="30">
        <v>0</v>
      </c>
      <c r="O16" s="30">
        <v>0</v>
      </c>
      <c r="P16" s="30">
        <v>6</v>
      </c>
      <c r="Q16" s="30">
        <v>3</v>
      </c>
      <c r="R16" s="30">
        <v>1.3</v>
      </c>
      <c r="S16" s="30">
        <v>0.8</v>
      </c>
    </row>
    <row r="17" spans="1:19">
      <c r="A17" s="29" t="s">
        <v>31</v>
      </c>
      <c r="B17" s="26" t="s">
        <v>179</v>
      </c>
      <c r="C17" s="26" t="s">
        <v>180</v>
      </c>
      <c r="D17" s="26" t="s">
        <v>1</v>
      </c>
      <c r="E17" s="30">
        <v>189591</v>
      </c>
      <c r="F17" s="31">
        <v>44200.626006192128</v>
      </c>
      <c r="G17" s="27">
        <f t="shared" si="0"/>
        <v>10.8</v>
      </c>
      <c r="H17" s="29" t="s">
        <v>153</v>
      </c>
      <c r="I17" s="29" t="s">
        <v>51</v>
      </c>
      <c r="J17" s="30">
        <v>49</v>
      </c>
      <c r="K17" s="29" t="s">
        <v>30</v>
      </c>
      <c r="L17" s="29" t="s">
        <v>30</v>
      </c>
      <c r="M17" s="30">
        <v>0</v>
      </c>
      <c r="N17" s="30">
        <v>0</v>
      </c>
      <c r="O17" s="30">
        <v>0</v>
      </c>
      <c r="P17" s="30">
        <v>6</v>
      </c>
      <c r="Q17" s="30">
        <v>0</v>
      </c>
      <c r="R17" s="30">
        <v>0</v>
      </c>
      <c r="S17" s="30">
        <v>4.8</v>
      </c>
    </row>
    <row r="18" spans="1:19">
      <c r="A18" s="29" t="s">
        <v>31</v>
      </c>
      <c r="B18" s="26" t="s">
        <v>179</v>
      </c>
      <c r="C18" s="26" t="s">
        <v>180</v>
      </c>
      <c r="D18" s="26" t="s">
        <v>1</v>
      </c>
      <c r="E18" s="30">
        <v>193862</v>
      </c>
      <c r="F18" s="31">
        <v>44213.760726469904</v>
      </c>
      <c r="G18" s="27">
        <f t="shared" si="0"/>
        <v>10.600000000000001</v>
      </c>
      <c r="H18" s="29" t="s">
        <v>50</v>
      </c>
      <c r="I18" s="29" t="s">
        <v>51</v>
      </c>
      <c r="J18" s="30">
        <v>36</v>
      </c>
      <c r="K18" s="29" t="s">
        <v>30</v>
      </c>
      <c r="L18" s="29" t="s">
        <v>30</v>
      </c>
      <c r="M18" s="30">
        <v>0</v>
      </c>
      <c r="N18" s="30">
        <v>0</v>
      </c>
      <c r="O18" s="30">
        <v>0</v>
      </c>
      <c r="P18" s="30">
        <v>6</v>
      </c>
      <c r="Q18" s="30">
        <v>3</v>
      </c>
      <c r="R18" s="30">
        <v>0.8</v>
      </c>
      <c r="S18" s="30">
        <v>0.8</v>
      </c>
    </row>
    <row r="19" spans="1:19">
      <c r="A19" s="29" t="s">
        <v>31</v>
      </c>
      <c r="B19" s="26" t="s">
        <v>179</v>
      </c>
      <c r="C19" s="26" t="s">
        <v>180</v>
      </c>
      <c r="D19" s="26" t="s">
        <v>1</v>
      </c>
      <c r="E19" s="30">
        <v>189662</v>
      </c>
      <c r="F19" s="31">
        <v>44200.755526666668</v>
      </c>
      <c r="G19" s="27">
        <f t="shared" si="0"/>
        <v>10.4</v>
      </c>
      <c r="H19" s="29" t="s">
        <v>152</v>
      </c>
      <c r="I19" s="29" t="s">
        <v>51</v>
      </c>
      <c r="J19" s="30">
        <v>26</v>
      </c>
      <c r="K19" s="29" t="s">
        <v>30</v>
      </c>
      <c r="L19" s="29" t="s">
        <v>30</v>
      </c>
      <c r="M19" s="30">
        <v>0</v>
      </c>
      <c r="N19" s="30">
        <v>0</v>
      </c>
      <c r="O19" s="30">
        <v>0</v>
      </c>
      <c r="P19" s="30">
        <v>6</v>
      </c>
      <c r="Q19" s="30">
        <v>0</v>
      </c>
      <c r="R19" s="30">
        <v>0</v>
      </c>
      <c r="S19" s="30">
        <v>4.4000000000000004</v>
      </c>
    </row>
    <row r="20" spans="1:19">
      <c r="A20" s="29" t="s">
        <v>31</v>
      </c>
      <c r="B20" s="26" t="s">
        <v>179</v>
      </c>
      <c r="C20" s="26" t="s">
        <v>180</v>
      </c>
      <c r="D20" s="26" t="s">
        <v>1</v>
      </c>
      <c r="E20" s="30">
        <v>191947</v>
      </c>
      <c r="F20" s="31">
        <v>44207.731552395831</v>
      </c>
      <c r="G20" s="27">
        <f t="shared" si="0"/>
        <v>10.399999999999999</v>
      </c>
      <c r="H20" s="29" t="s">
        <v>116</v>
      </c>
      <c r="I20" s="29" t="s">
        <v>51</v>
      </c>
      <c r="J20" s="30">
        <v>34</v>
      </c>
      <c r="K20" s="29" t="s">
        <v>30</v>
      </c>
      <c r="L20" s="29" t="s">
        <v>30</v>
      </c>
      <c r="M20" s="30">
        <v>0</v>
      </c>
      <c r="N20" s="30">
        <v>0</v>
      </c>
      <c r="O20" s="30">
        <v>0</v>
      </c>
      <c r="P20" s="30">
        <v>6</v>
      </c>
      <c r="Q20" s="30">
        <v>3</v>
      </c>
      <c r="R20" s="30">
        <v>0.2</v>
      </c>
      <c r="S20" s="30">
        <v>1.2</v>
      </c>
    </row>
    <row r="21" spans="1:19">
      <c r="A21" s="29" t="s">
        <v>31</v>
      </c>
      <c r="B21" s="26" t="s">
        <v>179</v>
      </c>
      <c r="C21" s="26" t="s">
        <v>180</v>
      </c>
      <c r="D21" s="26" t="s">
        <v>1</v>
      </c>
      <c r="E21" s="30">
        <v>191332</v>
      </c>
      <c r="F21" s="31">
        <v>44205.05663259259</v>
      </c>
      <c r="G21" s="27">
        <f t="shared" si="0"/>
        <v>9.9</v>
      </c>
      <c r="H21" s="29" t="s">
        <v>128</v>
      </c>
      <c r="I21" s="29" t="s">
        <v>51</v>
      </c>
      <c r="J21" s="30">
        <v>25</v>
      </c>
      <c r="K21" s="29" t="s">
        <v>30</v>
      </c>
      <c r="L21" s="29" t="s">
        <v>30</v>
      </c>
      <c r="M21" s="30">
        <v>0</v>
      </c>
      <c r="N21" s="30">
        <v>0</v>
      </c>
      <c r="O21" s="30">
        <v>0</v>
      </c>
      <c r="P21" s="30">
        <v>6</v>
      </c>
      <c r="Q21" s="30">
        <v>0</v>
      </c>
      <c r="R21" s="30">
        <v>1.5</v>
      </c>
      <c r="S21" s="30">
        <v>2.4</v>
      </c>
    </row>
    <row r="22" spans="1:19">
      <c r="A22" s="29" t="s">
        <v>31</v>
      </c>
      <c r="B22" s="26" t="s">
        <v>179</v>
      </c>
      <c r="C22" s="26" t="s">
        <v>180</v>
      </c>
      <c r="D22" s="26" t="s">
        <v>1</v>
      </c>
      <c r="E22" s="30">
        <v>190763</v>
      </c>
      <c r="F22" s="31">
        <v>44203.607469629627</v>
      </c>
      <c r="G22" s="27">
        <f t="shared" si="0"/>
        <v>9.6</v>
      </c>
      <c r="H22" s="29" t="s">
        <v>137</v>
      </c>
      <c r="I22" s="29" t="s">
        <v>51</v>
      </c>
      <c r="J22" s="30">
        <v>29</v>
      </c>
      <c r="K22" s="29" t="s">
        <v>30</v>
      </c>
      <c r="L22" s="29" t="s">
        <v>30</v>
      </c>
      <c r="M22" s="30">
        <v>0</v>
      </c>
      <c r="N22" s="30">
        <v>0</v>
      </c>
      <c r="O22" s="30">
        <v>0</v>
      </c>
      <c r="P22" s="30">
        <v>6</v>
      </c>
      <c r="Q22" s="30">
        <v>0</v>
      </c>
      <c r="R22" s="30">
        <v>0.8</v>
      </c>
      <c r="S22" s="30">
        <v>2.8</v>
      </c>
    </row>
    <row r="23" spans="1:19">
      <c r="A23" s="29" t="s">
        <v>31</v>
      </c>
      <c r="B23" s="26" t="s">
        <v>179</v>
      </c>
      <c r="C23" s="26" t="s">
        <v>180</v>
      </c>
      <c r="D23" s="26" t="s">
        <v>1</v>
      </c>
      <c r="E23" s="30">
        <v>187846</v>
      </c>
      <c r="F23" s="31">
        <v>44188.98652525463</v>
      </c>
      <c r="G23" s="27">
        <f t="shared" si="0"/>
        <v>8.6999999999999993</v>
      </c>
      <c r="H23" s="29" t="s">
        <v>173</v>
      </c>
      <c r="I23" s="29" t="s">
        <v>51</v>
      </c>
      <c r="J23" s="30">
        <v>30</v>
      </c>
      <c r="K23" s="29" t="s">
        <v>30</v>
      </c>
      <c r="L23" s="29" t="s">
        <v>30</v>
      </c>
      <c r="M23" s="30">
        <v>0</v>
      </c>
      <c r="N23" s="30">
        <v>0</v>
      </c>
      <c r="O23" s="30">
        <v>0</v>
      </c>
      <c r="P23" s="30">
        <v>6</v>
      </c>
      <c r="Q23" s="30">
        <v>0</v>
      </c>
      <c r="R23" s="30">
        <v>1.5</v>
      </c>
      <c r="S23" s="30">
        <v>1.2</v>
      </c>
    </row>
    <row r="24" spans="1:19">
      <c r="A24" s="29" t="s">
        <v>31</v>
      </c>
      <c r="B24" s="26" t="s">
        <v>179</v>
      </c>
      <c r="C24" s="26" t="s">
        <v>180</v>
      </c>
      <c r="D24" s="26" t="s">
        <v>0</v>
      </c>
      <c r="E24" s="30">
        <v>192590</v>
      </c>
      <c r="F24" s="31">
        <v>44210.005320034717</v>
      </c>
      <c r="G24" s="27">
        <f t="shared" si="0"/>
        <v>11</v>
      </c>
      <c r="H24" s="29" t="s">
        <v>93</v>
      </c>
      <c r="I24" s="29" t="s">
        <v>51</v>
      </c>
      <c r="J24" s="30">
        <v>41</v>
      </c>
      <c r="K24" s="29" t="s">
        <v>30</v>
      </c>
      <c r="L24" s="29" t="s">
        <v>30</v>
      </c>
      <c r="M24" s="30">
        <v>0</v>
      </c>
      <c r="N24" s="30">
        <v>0</v>
      </c>
      <c r="O24" s="30">
        <v>0</v>
      </c>
      <c r="P24" s="30">
        <v>6</v>
      </c>
      <c r="Q24" s="30">
        <v>5</v>
      </c>
      <c r="R24" s="30">
        <v>0</v>
      </c>
      <c r="S24" s="30">
        <v>0</v>
      </c>
    </row>
    <row r="25" spans="1:19">
      <c r="A25" s="29" t="s">
        <v>31</v>
      </c>
      <c r="B25" s="26" t="s">
        <v>179</v>
      </c>
      <c r="C25" s="26" t="s">
        <v>180</v>
      </c>
      <c r="D25" s="26" t="s">
        <v>0</v>
      </c>
      <c r="E25" s="30">
        <v>193604</v>
      </c>
      <c r="F25" s="31">
        <v>44212.936877164349</v>
      </c>
      <c r="G25" s="27">
        <f t="shared" si="0"/>
        <v>7.5</v>
      </c>
      <c r="H25" s="29" t="s">
        <v>63</v>
      </c>
      <c r="I25" s="29" t="s">
        <v>51</v>
      </c>
      <c r="J25" s="30">
        <v>24</v>
      </c>
      <c r="K25" s="29" t="s">
        <v>30</v>
      </c>
      <c r="L25" s="29" t="s">
        <v>30</v>
      </c>
      <c r="M25" s="30">
        <v>0</v>
      </c>
      <c r="N25" s="30">
        <v>0</v>
      </c>
      <c r="O25" s="30">
        <v>0</v>
      </c>
      <c r="P25" s="30">
        <v>6</v>
      </c>
      <c r="Q25" s="30">
        <v>0</v>
      </c>
      <c r="R25" s="30">
        <v>1.5</v>
      </c>
      <c r="S25" s="30">
        <v>0</v>
      </c>
    </row>
    <row r="26" spans="1:19">
      <c r="A26" s="29" t="s">
        <v>31</v>
      </c>
      <c r="B26" s="26" t="s">
        <v>179</v>
      </c>
      <c r="C26" s="26" t="s">
        <v>180</v>
      </c>
      <c r="D26" s="26" t="s">
        <v>0</v>
      </c>
      <c r="E26" s="30">
        <v>193588</v>
      </c>
      <c r="F26" s="31">
        <v>44212.883504386569</v>
      </c>
      <c r="G26" s="27">
        <f t="shared" si="0"/>
        <v>7.5</v>
      </c>
      <c r="H26" s="29" t="s">
        <v>65</v>
      </c>
      <c r="I26" s="29" t="s">
        <v>51</v>
      </c>
      <c r="J26" s="30">
        <v>26</v>
      </c>
      <c r="K26" s="29" t="s">
        <v>30</v>
      </c>
      <c r="L26" s="29" t="s">
        <v>30</v>
      </c>
      <c r="M26" s="30">
        <v>0</v>
      </c>
      <c r="N26" s="30">
        <v>0</v>
      </c>
      <c r="O26" s="30">
        <v>0</v>
      </c>
      <c r="P26" s="30">
        <v>6</v>
      </c>
      <c r="Q26" s="30">
        <v>0</v>
      </c>
      <c r="R26" s="30">
        <v>1.5</v>
      </c>
      <c r="S26" s="30">
        <v>0</v>
      </c>
    </row>
    <row r="27" spans="1:19">
      <c r="A27" s="29" t="s">
        <v>31</v>
      </c>
      <c r="B27" s="26" t="s">
        <v>179</v>
      </c>
      <c r="C27" s="26" t="s">
        <v>180</v>
      </c>
      <c r="D27" s="26" t="s">
        <v>0</v>
      </c>
      <c r="E27" s="30">
        <v>192505</v>
      </c>
      <c r="F27" s="31">
        <v>44209.666915613423</v>
      </c>
      <c r="G27" s="27">
        <f t="shared" si="0"/>
        <v>7.5</v>
      </c>
      <c r="H27" s="29" t="s">
        <v>98</v>
      </c>
      <c r="I27" s="29" t="s">
        <v>51</v>
      </c>
      <c r="J27" s="30">
        <v>24</v>
      </c>
      <c r="K27" s="29" t="s">
        <v>30</v>
      </c>
      <c r="L27" s="29" t="s">
        <v>30</v>
      </c>
      <c r="M27" s="30">
        <v>0</v>
      </c>
      <c r="N27" s="30">
        <v>0</v>
      </c>
      <c r="O27" s="30">
        <v>0</v>
      </c>
      <c r="P27" s="30">
        <v>6</v>
      </c>
      <c r="Q27" s="30">
        <v>0</v>
      </c>
      <c r="R27" s="30">
        <v>1.5</v>
      </c>
      <c r="S27" s="30">
        <v>0</v>
      </c>
    </row>
    <row r="28" spans="1:19">
      <c r="A28" s="29" t="s">
        <v>31</v>
      </c>
      <c r="B28" s="26" t="s">
        <v>179</v>
      </c>
      <c r="C28" s="26" t="s">
        <v>180</v>
      </c>
      <c r="D28" s="26" t="s">
        <v>0</v>
      </c>
      <c r="E28" s="30">
        <v>193731</v>
      </c>
      <c r="F28" s="31">
        <v>44213.481775023145</v>
      </c>
      <c r="G28" s="27">
        <f t="shared" si="0"/>
        <v>7.2</v>
      </c>
      <c r="H28" s="29" t="s">
        <v>57</v>
      </c>
      <c r="I28" s="29" t="s">
        <v>51</v>
      </c>
      <c r="J28" s="30">
        <v>33</v>
      </c>
      <c r="K28" s="29" t="s">
        <v>30</v>
      </c>
      <c r="L28" s="29" t="s">
        <v>30</v>
      </c>
      <c r="M28" s="30">
        <v>0</v>
      </c>
      <c r="N28" s="30">
        <v>0</v>
      </c>
      <c r="O28" s="30">
        <v>0</v>
      </c>
      <c r="P28" s="30">
        <v>6</v>
      </c>
      <c r="Q28" s="30">
        <v>0</v>
      </c>
      <c r="R28" s="30">
        <v>1.2</v>
      </c>
      <c r="S28" s="30">
        <v>0</v>
      </c>
    </row>
    <row r="29" spans="1:19">
      <c r="A29" s="29" t="s">
        <v>31</v>
      </c>
      <c r="B29" s="26" t="s">
        <v>179</v>
      </c>
      <c r="C29" s="26" t="s">
        <v>180</v>
      </c>
      <c r="D29" s="26" t="s">
        <v>0</v>
      </c>
      <c r="E29" s="30">
        <v>193780</v>
      </c>
      <c r="F29" s="31">
        <v>44213.546479212964</v>
      </c>
      <c r="G29" s="27">
        <f t="shared" si="0"/>
        <v>7</v>
      </c>
      <c r="H29" s="29" t="s">
        <v>54</v>
      </c>
      <c r="I29" s="29" t="s">
        <v>51</v>
      </c>
      <c r="J29" s="30">
        <v>31</v>
      </c>
      <c r="K29" s="29" t="s">
        <v>30</v>
      </c>
      <c r="L29" s="29" t="s">
        <v>30</v>
      </c>
      <c r="M29" s="30">
        <v>0</v>
      </c>
      <c r="N29" s="30">
        <v>0</v>
      </c>
      <c r="O29" s="30">
        <v>0</v>
      </c>
      <c r="P29" s="30">
        <v>6</v>
      </c>
      <c r="Q29" s="30">
        <v>0</v>
      </c>
      <c r="R29" s="30">
        <v>1</v>
      </c>
      <c r="S29" s="30">
        <v>0</v>
      </c>
    </row>
    <row r="30" spans="1:19">
      <c r="A30" s="29" t="s">
        <v>31</v>
      </c>
      <c r="B30" s="26" t="s">
        <v>179</v>
      </c>
      <c r="C30" s="26" t="s">
        <v>180</v>
      </c>
      <c r="D30" s="26" t="s">
        <v>0</v>
      </c>
      <c r="E30" s="30">
        <v>189368</v>
      </c>
      <c r="F30" s="31">
        <v>44199.926280335647</v>
      </c>
      <c r="G30" s="27">
        <f t="shared" si="0"/>
        <v>6.8</v>
      </c>
      <c r="H30" s="29" t="s">
        <v>159</v>
      </c>
      <c r="I30" s="29" t="s">
        <v>51</v>
      </c>
      <c r="J30" s="30">
        <v>32</v>
      </c>
      <c r="K30" s="29" t="s">
        <v>30</v>
      </c>
      <c r="L30" s="29" t="s">
        <v>30</v>
      </c>
      <c r="M30" s="30">
        <v>0</v>
      </c>
      <c r="N30" s="30">
        <v>0</v>
      </c>
      <c r="O30" s="30">
        <v>0</v>
      </c>
      <c r="P30" s="30">
        <v>6</v>
      </c>
      <c r="Q30" s="30">
        <v>0</v>
      </c>
      <c r="R30" s="30">
        <v>0.8</v>
      </c>
      <c r="S30" s="30">
        <v>0</v>
      </c>
    </row>
    <row r="31" spans="1:19">
      <c r="A31" s="29" t="s">
        <v>31</v>
      </c>
      <c r="B31" s="26" t="s">
        <v>179</v>
      </c>
      <c r="C31" s="26" t="s">
        <v>180</v>
      </c>
      <c r="D31" s="26" t="s">
        <v>0</v>
      </c>
      <c r="E31" s="30">
        <v>193580</v>
      </c>
      <c r="F31" s="31">
        <v>44212.866078703701</v>
      </c>
      <c r="G31" s="27">
        <f t="shared" si="0"/>
        <v>6</v>
      </c>
      <c r="H31" s="29" t="s">
        <v>70</v>
      </c>
      <c r="I31" s="29" t="s">
        <v>51</v>
      </c>
      <c r="J31" s="30">
        <v>36</v>
      </c>
      <c r="K31" s="29" t="s">
        <v>30</v>
      </c>
      <c r="L31" s="29" t="s">
        <v>30</v>
      </c>
      <c r="M31" s="30">
        <v>0</v>
      </c>
      <c r="N31" s="30">
        <v>0</v>
      </c>
      <c r="O31" s="30">
        <v>0</v>
      </c>
      <c r="P31" s="30">
        <v>6</v>
      </c>
      <c r="Q31" s="30">
        <v>0</v>
      </c>
      <c r="R31" s="30">
        <v>0</v>
      </c>
      <c r="S31" s="30">
        <v>0</v>
      </c>
    </row>
    <row r="32" spans="1:19">
      <c r="A32" s="29" t="s">
        <v>31</v>
      </c>
      <c r="B32" s="26" t="s">
        <v>179</v>
      </c>
      <c r="C32" s="26" t="s">
        <v>180</v>
      </c>
      <c r="D32" s="26" t="s">
        <v>0</v>
      </c>
      <c r="E32" s="30">
        <v>192636</v>
      </c>
      <c r="F32" s="31">
        <v>44210.432178009258</v>
      </c>
      <c r="G32" s="27">
        <f t="shared" si="0"/>
        <v>6</v>
      </c>
      <c r="H32" s="29" t="s">
        <v>91</v>
      </c>
      <c r="I32" s="29" t="s">
        <v>51</v>
      </c>
      <c r="J32" s="30">
        <v>29</v>
      </c>
      <c r="K32" s="29" t="s">
        <v>30</v>
      </c>
      <c r="L32" s="29" t="s">
        <v>30</v>
      </c>
      <c r="M32" s="30">
        <v>0</v>
      </c>
      <c r="N32" s="30">
        <v>0</v>
      </c>
      <c r="O32" s="30">
        <v>0</v>
      </c>
      <c r="P32" s="30">
        <v>6</v>
      </c>
      <c r="Q32" s="30">
        <v>0</v>
      </c>
      <c r="R32" s="30">
        <v>0</v>
      </c>
      <c r="S32" s="30">
        <v>0</v>
      </c>
    </row>
    <row r="33" spans="1:19">
      <c r="A33" s="29" t="s">
        <v>31</v>
      </c>
      <c r="B33" s="26" t="s">
        <v>179</v>
      </c>
      <c r="C33" s="26" t="s">
        <v>180</v>
      </c>
      <c r="D33" s="26" t="s">
        <v>4</v>
      </c>
      <c r="E33" s="30">
        <v>189514</v>
      </c>
      <c r="F33" s="31">
        <v>44200.516504432868</v>
      </c>
      <c r="G33" s="27">
        <f t="shared" si="0"/>
        <v>11.7</v>
      </c>
      <c r="H33" s="29" t="s">
        <v>155</v>
      </c>
      <c r="I33" s="29" t="s">
        <v>51</v>
      </c>
      <c r="J33" s="30">
        <v>27</v>
      </c>
      <c r="K33" s="29" t="s">
        <v>30</v>
      </c>
      <c r="L33" s="29" t="s">
        <v>30</v>
      </c>
      <c r="M33" s="30">
        <v>0</v>
      </c>
      <c r="N33" s="30">
        <v>0</v>
      </c>
      <c r="O33" s="30">
        <v>0</v>
      </c>
      <c r="P33" s="30">
        <v>6</v>
      </c>
      <c r="Q33" s="30">
        <v>0</v>
      </c>
      <c r="R33" s="30">
        <v>1.5</v>
      </c>
      <c r="S33" s="30">
        <v>4.2</v>
      </c>
    </row>
    <row r="34" spans="1:19">
      <c r="A34" s="29" t="s">
        <v>31</v>
      </c>
      <c r="B34" s="26" t="s">
        <v>179</v>
      </c>
      <c r="C34" s="26" t="s">
        <v>180</v>
      </c>
      <c r="D34" s="26" t="s">
        <v>4</v>
      </c>
      <c r="E34" s="30">
        <v>193581</v>
      </c>
      <c r="F34" s="31">
        <v>44212.866083472218</v>
      </c>
      <c r="G34" s="27">
        <f t="shared" si="0"/>
        <v>6</v>
      </c>
      <c r="H34" s="29" t="s">
        <v>70</v>
      </c>
      <c r="I34" s="29" t="s">
        <v>51</v>
      </c>
      <c r="J34" s="30">
        <v>36</v>
      </c>
      <c r="K34" s="29" t="s">
        <v>30</v>
      </c>
      <c r="L34" s="29" t="s">
        <v>30</v>
      </c>
      <c r="M34" s="30">
        <v>0</v>
      </c>
      <c r="N34" s="30">
        <v>0</v>
      </c>
      <c r="O34" s="30">
        <v>0</v>
      </c>
      <c r="P34" s="30">
        <v>6</v>
      </c>
      <c r="Q34" s="30">
        <v>0</v>
      </c>
      <c r="R34" s="30">
        <v>0</v>
      </c>
      <c r="S34" s="30">
        <v>0</v>
      </c>
    </row>
  </sheetData>
  <autoFilter ref="A1:S32">
    <sortState ref="A2:S34">
      <sortCondition descending="1" ref="G2"/>
    </sortState>
  </autoFilter>
  <sortState ref="A2:V20">
    <sortCondition descending="1" ref="G2:G20"/>
    <sortCondition descending="1" ref="M2:M20"/>
    <sortCondition descending="1" ref="S2:S20"/>
    <sortCondition descending="1" ref="Q2:Q20"/>
    <sortCondition ref="D2:D20" customList="CLASSIFICADO,DESCLASSIFICADO,CANCELADO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S11"/>
  <sheetViews>
    <sheetView showGridLines="0" topLeftCell="B1" workbookViewId="0">
      <selection activeCell="F8" sqref="F8"/>
    </sheetView>
  </sheetViews>
  <sheetFormatPr defaultColWidth="21.7109375" defaultRowHeight="15"/>
  <cols>
    <col min="1" max="1" width="47.7109375" style="9" customWidth="1"/>
    <col min="8" max="8" width="55.42578125" customWidth="1"/>
    <col min="9" max="9" width="47.7109375" customWidth="1"/>
  </cols>
  <sheetData>
    <row r="1" spans="1:19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>
      <c r="A2" s="20" t="s">
        <v>31</v>
      </c>
      <c r="B2" s="26" t="s">
        <v>179</v>
      </c>
      <c r="C2" s="26" t="s">
        <v>180</v>
      </c>
      <c r="D2" s="26" t="s">
        <v>1</v>
      </c>
      <c r="E2" s="22">
        <v>188988</v>
      </c>
      <c r="F2" s="23">
        <v>44195.668873368057</v>
      </c>
      <c r="G2" s="27">
        <f t="shared" ref="G2:G11" si="0">SUM(M2:S2)</f>
        <v>31.7</v>
      </c>
      <c r="H2" s="20" t="s">
        <v>163</v>
      </c>
      <c r="I2" s="20" t="s">
        <v>39</v>
      </c>
      <c r="J2" s="22">
        <v>42</v>
      </c>
      <c r="K2" s="28" t="s">
        <v>30</v>
      </c>
      <c r="L2" s="28" t="s">
        <v>30</v>
      </c>
      <c r="M2" s="28">
        <v>0</v>
      </c>
      <c r="N2" s="28">
        <v>0</v>
      </c>
      <c r="O2" s="28">
        <v>0</v>
      </c>
      <c r="P2" s="22">
        <v>6</v>
      </c>
      <c r="Q2" s="22">
        <v>3</v>
      </c>
      <c r="R2" s="22">
        <v>0.5</v>
      </c>
      <c r="S2" s="22">
        <v>22.2</v>
      </c>
    </row>
    <row r="3" spans="1:19">
      <c r="A3" s="20" t="s">
        <v>31</v>
      </c>
      <c r="B3" s="26" t="s">
        <v>179</v>
      </c>
      <c r="C3" s="26" t="s">
        <v>180</v>
      </c>
      <c r="D3" s="26" t="s">
        <v>1</v>
      </c>
      <c r="E3" s="22">
        <v>193484</v>
      </c>
      <c r="F3" s="23">
        <v>44212.648747858795</v>
      </c>
      <c r="G3" s="27">
        <f t="shared" si="0"/>
        <v>24.2</v>
      </c>
      <c r="H3" s="20" t="s">
        <v>76</v>
      </c>
      <c r="I3" s="20" t="s">
        <v>39</v>
      </c>
      <c r="J3" s="22">
        <v>32</v>
      </c>
      <c r="K3" s="28" t="s">
        <v>30</v>
      </c>
      <c r="L3" s="28" t="s">
        <v>30</v>
      </c>
      <c r="M3" s="28">
        <v>0</v>
      </c>
      <c r="N3" s="28">
        <v>0</v>
      </c>
      <c r="O3" s="28">
        <v>0</v>
      </c>
      <c r="P3" s="22">
        <v>6</v>
      </c>
      <c r="Q3" s="22">
        <v>0</v>
      </c>
      <c r="R3" s="22">
        <v>0</v>
      </c>
      <c r="S3" s="22">
        <v>18.2</v>
      </c>
    </row>
    <row r="4" spans="1:19">
      <c r="A4" s="20" t="s">
        <v>31</v>
      </c>
      <c r="B4" s="26" t="s">
        <v>179</v>
      </c>
      <c r="C4" s="26" t="s">
        <v>180</v>
      </c>
      <c r="D4" s="26" t="s">
        <v>1</v>
      </c>
      <c r="E4" s="22">
        <v>193781</v>
      </c>
      <c r="F4" s="23">
        <v>44213.546562511576</v>
      </c>
      <c r="G4" s="27">
        <f t="shared" si="0"/>
        <v>14.4</v>
      </c>
      <c r="H4" s="20" t="s">
        <v>53</v>
      </c>
      <c r="I4" s="20" t="s">
        <v>39</v>
      </c>
      <c r="J4" s="22">
        <v>31</v>
      </c>
      <c r="K4" s="28" t="s">
        <v>30</v>
      </c>
      <c r="L4" s="28" t="s">
        <v>30</v>
      </c>
      <c r="M4" s="28">
        <v>0</v>
      </c>
      <c r="N4" s="28">
        <v>0</v>
      </c>
      <c r="O4" s="28">
        <v>0</v>
      </c>
      <c r="P4" s="22">
        <v>6</v>
      </c>
      <c r="Q4" s="22">
        <v>0</v>
      </c>
      <c r="R4" s="22">
        <v>0</v>
      </c>
      <c r="S4" s="22">
        <v>8.4</v>
      </c>
    </row>
    <row r="5" spans="1:19">
      <c r="A5" s="20" t="s">
        <v>31</v>
      </c>
      <c r="B5" s="26" t="s">
        <v>179</v>
      </c>
      <c r="C5" s="26" t="s">
        <v>180</v>
      </c>
      <c r="D5" s="26" t="s">
        <v>1</v>
      </c>
      <c r="E5" s="22">
        <v>193573</v>
      </c>
      <c r="F5" s="23">
        <v>44212.806480925923</v>
      </c>
      <c r="G5" s="27">
        <f t="shared" si="0"/>
        <v>13.3</v>
      </c>
      <c r="H5" s="20" t="s">
        <v>71</v>
      </c>
      <c r="I5" s="20" t="s">
        <v>39</v>
      </c>
      <c r="J5" s="22">
        <v>36</v>
      </c>
      <c r="K5" s="28" t="s">
        <v>30</v>
      </c>
      <c r="L5" s="28" t="s">
        <v>30</v>
      </c>
      <c r="M5" s="28">
        <v>0</v>
      </c>
      <c r="N5" s="28">
        <v>0</v>
      </c>
      <c r="O5" s="28">
        <v>0</v>
      </c>
      <c r="P5" s="22">
        <v>6</v>
      </c>
      <c r="Q5" s="22">
        <v>3</v>
      </c>
      <c r="R5" s="22">
        <v>1.1000000000000001</v>
      </c>
      <c r="S5" s="22">
        <v>3.2</v>
      </c>
    </row>
    <row r="6" spans="1:19">
      <c r="A6" s="20" t="s">
        <v>31</v>
      </c>
      <c r="B6" s="26" t="s">
        <v>179</v>
      </c>
      <c r="C6" s="26" t="s">
        <v>180</v>
      </c>
      <c r="D6" s="26" t="s">
        <v>1</v>
      </c>
      <c r="E6" s="22">
        <v>193560</v>
      </c>
      <c r="F6" s="23">
        <v>44212.783745219909</v>
      </c>
      <c r="G6" s="27">
        <f t="shared" si="0"/>
        <v>10.6</v>
      </c>
      <c r="H6" s="20" t="s">
        <v>72</v>
      </c>
      <c r="I6" s="20" t="s">
        <v>39</v>
      </c>
      <c r="J6" s="22">
        <v>36</v>
      </c>
      <c r="K6" s="28" t="s">
        <v>30</v>
      </c>
      <c r="L6" s="28" t="s">
        <v>30</v>
      </c>
      <c r="M6" s="28">
        <v>0</v>
      </c>
      <c r="N6" s="28">
        <v>0</v>
      </c>
      <c r="O6" s="28">
        <v>0</v>
      </c>
      <c r="P6" s="22">
        <v>6</v>
      </c>
      <c r="Q6" s="22">
        <v>3</v>
      </c>
      <c r="R6" s="22">
        <v>1</v>
      </c>
      <c r="S6" s="22">
        <v>0.6</v>
      </c>
    </row>
    <row r="7" spans="1:19">
      <c r="A7" s="20" t="s">
        <v>31</v>
      </c>
      <c r="B7" s="26" t="s">
        <v>179</v>
      </c>
      <c r="C7" s="26" t="s">
        <v>180</v>
      </c>
      <c r="D7" s="26" t="s">
        <v>1</v>
      </c>
      <c r="E7" s="22">
        <v>192434</v>
      </c>
      <c r="F7" s="23">
        <v>44209.471819340273</v>
      </c>
      <c r="G7" s="27">
        <f t="shared" si="0"/>
        <v>8.8000000000000007</v>
      </c>
      <c r="H7" s="20" t="s">
        <v>99</v>
      </c>
      <c r="I7" s="20" t="s">
        <v>39</v>
      </c>
      <c r="J7" s="22">
        <v>26</v>
      </c>
      <c r="K7" s="28" t="s">
        <v>30</v>
      </c>
      <c r="L7" s="28" t="s">
        <v>30</v>
      </c>
      <c r="M7" s="28">
        <v>0</v>
      </c>
      <c r="N7" s="28">
        <v>0</v>
      </c>
      <c r="O7" s="28">
        <v>0</v>
      </c>
      <c r="P7" s="22">
        <v>6</v>
      </c>
      <c r="Q7" s="22">
        <v>0</v>
      </c>
      <c r="R7" s="22">
        <v>0</v>
      </c>
      <c r="S7" s="22">
        <v>2.8</v>
      </c>
    </row>
    <row r="8" spans="1:19">
      <c r="A8" s="20" t="s">
        <v>31</v>
      </c>
      <c r="B8" s="26" t="s">
        <v>179</v>
      </c>
      <c r="C8" s="26" t="s">
        <v>180</v>
      </c>
      <c r="D8" s="26" t="s">
        <v>1</v>
      </c>
      <c r="E8" s="22">
        <v>193777</v>
      </c>
      <c r="F8" s="23">
        <v>44213.544811006941</v>
      </c>
      <c r="G8" s="27">
        <f t="shared" si="0"/>
        <v>6.5</v>
      </c>
      <c r="H8" s="20" t="s">
        <v>55</v>
      </c>
      <c r="I8" s="20" t="s">
        <v>39</v>
      </c>
      <c r="J8" s="22">
        <v>31</v>
      </c>
      <c r="K8" s="28" t="s">
        <v>30</v>
      </c>
      <c r="L8" s="28" t="s">
        <v>30</v>
      </c>
      <c r="M8" s="28">
        <v>0</v>
      </c>
      <c r="N8" s="28">
        <v>0</v>
      </c>
      <c r="O8" s="28">
        <v>0</v>
      </c>
      <c r="P8" s="22">
        <v>6</v>
      </c>
      <c r="Q8" s="22">
        <v>0</v>
      </c>
      <c r="R8" s="22">
        <v>0.3</v>
      </c>
      <c r="S8" s="22">
        <v>0.2</v>
      </c>
    </row>
    <row r="9" spans="1:19">
      <c r="A9" s="20" t="s">
        <v>31</v>
      </c>
      <c r="B9" s="26" t="s">
        <v>179</v>
      </c>
      <c r="C9" s="26" t="s">
        <v>180</v>
      </c>
      <c r="D9" s="26" t="s">
        <v>0</v>
      </c>
      <c r="E9" s="22">
        <v>193513</v>
      </c>
      <c r="F9" s="23">
        <v>44212.681323634257</v>
      </c>
      <c r="G9" s="27">
        <f t="shared" si="0"/>
        <v>9.8000000000000007</v>
      </c>
      <c r="H9" s="20" t="s">
        <v>75</v>
      </c>
      <c r="I9" s="20" t="s">
        <v>39</v>
      </c>
      <c r="J9" s="22">
        <v>24</v>
      </c>
      <c r="K9" s="28" t="s">
        <v>30</v>
      </c>
      <c r="L9" s="28" t="s">
        <v>30</v>
      </c>
      <c r="M9" s="28">
        <v>0</v>
      </c>
      <c r="N9" s="28">
        <v>0</v>
      </c>
      <c r="O9" s="28">
        <v>0</v>
      </c>
      <c r="P9" s="22">
        <v>6</v>
      </c>
      <c r="Q9" s="22">
        <v>3</v>
      </c>
      <c r="R9" s="22">
        <v>0.8</v>
      </c>
      <c r="S9" s="22">
        <v>0</v>
      </c>
    </row>
    <row r="10" spans="1:19">
      <c r="A10" s="20" t="s">
        <v>31</v>
      </c>
      <c r="B10" s="26" t="s">
        <v>179</v>
      </c>
      <c r="C10" s="26" t="s">
        <v>180</v>
      </c>
      <c r="D10" s="26" t="s">
        <v>0</v>
      </c>
      <c r="E10" s="22">
        <v>193978</v>
      </c>
      <c r="F10" s="23">
        <v>44213.951869872682</v>
      </c>
      <c r="G10" s="27">
        <f t="shared" si="0"/>
        <v>9.6</v>
      </c>
      <c r="H10" s="20" t="s">
        <v>38</v>
      </c>
      <c r="I10" s="20" t="s">
        <v>39</v>
      </c>
      <c r="J10" s="22">
        <v>39</v>
      </c>
      <c r="K10" s="28" t="s">
        <v>30</v>
      </c>
      <c r="L10" s="28" t="s">
        <v>30</v>
      </c>
      <c r="M10" s="28">
        <v>0</v>
      </c>
      <c r="N10" s="28">
        <v>0</v>
      </c>
      <c r="O10" s="28">
        <v>0</v>
      </c>
      <c r="P10" s="22">
        <v>6</v>
      </c>
      <c r="Q10" s="22">
        <v>3</v>
      </c>
      <c r="R10" s="22">
        <v>0.6</v>
      </c>
      <c r="S10" s="22">
        <v>0</v>
      </c>
    </row>
    <row r="11" spans="1:19">
      <c r="A11" s="20" t="s">
        <v>31</v>
      </c>
      <c r="B11" s="26" t="s">
        <v>179</v>
      </c>
      <c r="C11" s="26" t="s">
        <v>180</v>
      </c>
      <c r="D11" s="26" t="s">
        <v>0</v>
      </c>
      <c r="E11" s="22">
        <v>192899</v>
      </c>
      <c r="F11" s="23">
        <v>44211.064027511573</v>
      </c>
      <c r="G11" s="27">
        <f t="shared" si="0"/>
        <v>4.5</v>
      </c>
      <c r="H11" s="20" t="s">
        <v>86</v>
      </c>
      <c r="I11" s="20" t="s">
        <v>39</v>
      </c>
      <c r="J11" s="22">
        <v>27</v>
      </c>
      <c r="K11" s="28" t="s">
        <v>30</v>
      </c>
      <c r="L11" s="28" t="s">
        <v>30</v>
      </c>
      <c r="M11" s="28">
        <v>0</v>
      </c>
      <c r="N11" s="28">
        <v>0</v>
      </c>
      <c r="O11" s="28">
        <v>0</v>
      </c>
      <c r="P11" s="22">
        <v>0</v>
      </c>
      <c r="Q11" s="22">
        <v>3</v>
      </c>
      <c r="R11" s="22">
        <v>1.5</v>
      </c>
      <c r="S11" s="22">
        <v>0</v>
      </c>
    </row>
  </sheetData>
  <autoFilter ref="A1:S11">
    <sortState ref="A2:S11">
      <sortCondition descending="1" ref="G2"/>
    </sortState>
  </autoFilter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RESUMO</vt:lpstr>
      <vt:lpstr>ENGENHEIRO CIVIL</vt:lpstr>
      <vt:lpstr>GEÓLOGO</vt:lpstr>
      <vt:lpstr>APOIADOR TÉCNICO EM SANEAMENTO</vt:lpstr>
      <vt:lpstr>CIRURGIÃO DENTISTA</vt:lpstr>
      <vt:lpstr>ENFERMEIRA</vt:lpstr>
      <vt:lpstr>ASSISTENTE SOCIAL</vt:lpstr>
      <vt:lpstr>PSICÓLOGO</vt:lpstr>
      <vt:lpstr>FARMACÊUTICO </vt:lpstr>
      <vt:lpstr>FARMACÊUTICO BIOQUIMICO</vt:lpstr>
      <vt:lpstr>NUTRICIONISTA</vt:lpstr>
      <vt:lpstr>ANTROPOLOGO </vt:lpstr>
      <vt:lpstr>TÉCNICO EM ENFERMAGEM</vt:lpstr>
      <vt:lpstr>TECNICO DE SANEAMENTO</vt:lpstr>
      <vt:lpstr>MICROSCOPISTA</vt:lpstr>
      <vt:lpstr>AGENTE DE COMBATE A ENDEMIAS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Usuário do Windows</cp:lastModifiedBy>
  <cp:lastPrinted>2021-01-08T12:27:09Z</cp:lastPrinted>
  <dcterms:created xsi:type="dcterms:W3CDTF">2020-08-11T18:27:10Z</dcterms:created>
  <dcterms:modified xsi:type="dcterms:W3CDTF">2021-01-21T01:12:05Z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