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COORD-HMTJ\oss hmtj\1 - RH\03 - EDITAIS\Ldital 03-2024\Resultado final\"/>
    </mc:Choice>
  </mc:AlternateContent>
  <xr:revisionPtr revIDLastSave="0" documentId="13_ncr:1_{6BCFE97E-9098-48C1-A95B-C37E4CBD88AB}" xr6:coauthVersionLast="47" xr6:coauthVersionMax="47" xr10:uidLastSave="{00000000-0000-0000-0000-000000000000}"/>
  <bookViews>
    <workbookView xWindow="-120" yWindow="-120" windowWidth="20730" windowHeight="11160" tabRatio="854" xr2:uid="{00000000-000D-0000-FFFF-FFFF00000000}"/>
  </bookViews>
  <sheets>
    <sheet name="RESUMO" sheetId="2" r:id="rId1"/>
    <sheet name="ASSISTENTE SOCIAL" sheetId="1" r:id="rId2"/>
    <sheet name="PSICÓLOGO" sheetId="3" r:id="rId3"/>
    <sheet name="TÉC. DE ENFERMAGEM" sheetId="4" r:id="rId4"/>
    <sheet name="TÉC. DE LABORATÓRIO" sheetId="5" r:id="rId5"/>
    <sheet name="TÉC. DE SANEAMENTO" sheetId="6" r:id="rId6"/>
    <sheet name="TÉC. DE SAÚDE BUCAL" sheetId="7" r:id="rId7"/>
    <sheet name="AUX. DE SAÚDE BUCAL" sheetId="8" r:id="rId8"/>
  </sheets>
  <definedNames>
    <definedName name="_xlnm._FilterDatabase" localSheetId="1" hidden="1">'ASSISTENTE SOCIAL'!$A$1:$T$11</definedName>
    <definedName name="_xlnm._FilterDatabase" localSheetId="7" hidden="1">'AUX. DE SAÚDE BUCAL'!$A$1:$T$2</definedName>
    <definedName name="_xlnm._FilterDatabase" localSheetId="2" hidden="1">PSICÓLOGO!$A$1:$T$15</definedName>
    <definedName name="_xlnm._FilterDatabase" localSheetId="3" hidden="1">'TÉC. DE ENFERMAGEM'!$A$1:$T$21</definedName>
    <definedName name="_xlnm._FilterDatabase" localSheetId="4" hidden="1">'TÉC. DE LABORATÓRIO'!$A$1:$T$3</definedName>
    <definedName name="_xlnm._FilterDatabase" localSheetId="5" hidden="1">'TÉC. DE SANEAMENTO'!$A$1:$T$2</definedName>
    <definedName name="_xlnm._FilterDatabase" localSheetId="6" hidden="1">'TÉC. DE SAÚDE BUCAL'!$A$1:$T$2</definedName>
  </definedNames>
  <calcPr calcId="191029"/>
</workbook>
</file>

<file path=xl/calcChain.xml><?xml version="1.0" encoding="utf-8"?>
<calcChain xmlns="http://schemas.openxmlformats.org/spreadsheetml/2006/main">
  <c r="F3" i="8" l="1"/>
  <c r="F4" i="8"/>
  <c r="F2" i="8"/>
  <c r="I12" i="2"/>
  <c r="I11" i="2"/>
  <c r="I10" i="2"/>
  <c r="I7" i="2"/>
  <c r="F9" i="2"/>
  <c r="H10" i="2"/>
  <c r="I13" i="2" l="1"/>
  <c r="H13" i="2"/>
  <c r="B6" i="2" l="1"/>
  <c r="B7" i="2"/>
  <c r="F33" i="4"/>
  <c r="F34" i="4"/>
  <c r="F35" i="4"/>
  <c r="F36" i="4"/>
  <c r="F37" i="4"/>
  <c r="F38" i="4"/>
  <c r="F39" i="4"/>
  <c r="F40" i="4"/>
  <c r="F41" i="4"/>
  <c r="F42" i="4"/>
  <c r="F17" i="4"/>
  <c r="F43" i="4"/>
  <c r="F44" i="4"/>
  <c r="F18" i="4"/>
  <c r="F45" i="4"/>
  <c r="F11" i="4"/>
  <c r="F27" i="4"/>
  <c r="F6" i="4"/>
  <c r="F12" i="4"/>
  <c r="F28" i="4"/>
  <c r="F13" i="4"/>
  <c r="F3" i="4"/>
  <c r="F14" i="4"/>
  <c r="F15" i="4"/>
  <c r="F29" i="4"/>
  <c r="F4" i="4"/>
  <c r="F16" i="4"/>
  <c r="F30" i="4"/>
  <c r="F31" i="4"/>
  <c r="F32" i="4"/>
  <c r="F2" i="7" l="1"/>
  <c r="F2" i="6"/>
  <c r="F3" i="5"/>
  <c r="F2" i="5"/>
  <c r="F6" i="1"/>
  <c r="F11" i="1"/>
  <c r="F10" i="1"/>
  <c r="F9" i="1"/>
  <c r="F8" i="1"/>
  <c r="F7" i="1"/>
  <c r="F5" i="1"/>
  <c r="F4" i="1"/>
  <c r="F3" i="1"/>
  <c r="F2" i="1"/>
  <c r="F26" i="4"/>
  <c r="F25" i="4"/>
  <c r="F24" i="4"/>
  <c r="F23" i="4"/>
  <c r="F22" i="4"/>
  <c r="F10" i="4"/>
  <c r="F9" i="4"/>
  <c r="F8" i="4"/>
  <c r="F7" i="4"/>
  <c r="F5" i="4"/>
  <c r="F2" i="4"/>
  <c r="F21" i="4"/>
  <c r="F20" i="4"/>
  <c r="F19" i="4"/>
  <c r="F9" i="3"/>
  <c r="F2" i="3"/>
  <c r="F3" i="3"/>
  <c r="F10" i="3"/>
  <c r="F11" i="3"/>
  <c r="F12" i="3"/>
  <c r="F13" i="3"/>
  <c r="F4" i="3"/>
  <c r="F14" i="3"/>
  <c r="F5" i="3"/>
  <c r="F6" i="3"/>
  <c r="F15" i="3"/>
  <c r="F7" i="3"/>
  <c r="F8" i="3"/>
  <c r="G12" i="2" l="1"/>
  <c r="G10" i="2"/>
  <c r="G7" i="2"/>
  <c r="E12" i="2"/>
  <c r="E11" i="2"/>
  <c r="E10" i="2"/>
  <c r="E9" i="2"/>
  <c r="E8" i="2"/>
  <c r="E7" i="2"/>
  <c r="E6" i="2"/>
  <c r="D12" i="2"/>
  <c r="D11" i="2"/>
  <c r="D10" i="2"/>
  <c r="D9" i="2"/>
  <c r="D8" i="2"/>
  <c r="D7" i="2"/>
  <c r="D6" i="2"/>
  <c r="C12" i="2"/>
  <c r="C11" i="2"/>
  <c r="C10" i="2"/>
  <c r="C9" i="2"/>
  <c r="C8" i="2"/>
  <c r="C7" i="2"/>
  <c r="C6" i="2"/>
  <c r="F12" i="2"/>
  <c r="F11" i="2"/>
  <c r="B12" i="2"/>
  <c r="B11" i="2"/>
  <c r="B10" i="2"/>
  <c r="B9" i="2"/>
  <c r="B8" i="2"/>
  <c r="B13" i="2" l="1"/>
  <c r="G13" i="2"/>
  <c r="E13" i="2"/>
  <c r="D13" i="2"/>
  <c r="C13" i="2"/>
  <c r="F13" i="2"/>
</calcChain>
</file>

<file path=xl/sharedStrings.xml><?xml version="1.0" encoding="utf-8"?>
<sst xmlns="http://schemas.openxmlformats.org/spreadsheetml/2006/main" count="762" uniqueCount="157">
  <si>
    <t>FILIAL</t>
  </si>
  <si>
    <t>IDADE</t>
  </si>
  <si>
    <t>32</t>
  </si>
  <si>
    <t>NÃO</t>
  </si>
  <si>
    <t>48</t>
  </si>
  <si>
    <t>27</t>
  </si>
  <si>
    <t>30</t>
  </si>
  <si>
    <t>24</t>
  </si>
  <si>
    <t>33</t>
  </si>
  <si>
    <t>42</t>
  </si>
  <si>
    <t>36</t>
  </si>
  <si>
    <t>37</t>
  </si>
  <si>
    <t>45</t>
  </si>
  <si>
    <t>26</t>
  </si>
  <si>
    <t>43</t>
  </si>
  <si>
    <t>SIM</t>
  </si>
  <si>
    <t>28</t>
  </si>
  <si>
    <t>47</t>
  </si>
  <si>
    <t>25</t>
  </si>
  <si>
    <t>29</t>
  </si>
  <si>
    <t>38</t>
  </si>
  <si>
    <t>34</t>
  </si>
  <si>
    <t>46</t>
  </si>
  <si>
    <t>31</t>
  </si>
  <si>
    <t>51</t>
  </si>
  <si>
    <t>23</t>
  </si>
  <si>
    <t>41</t>
  </si>
  <si>
    <t>TECNICO EM SANEAMENTO</t>
  </si>
  <si>
    <t>35</t>
  </si>
  <si>
    <t>LILIAN MORAES DOS SANTOS</t>
  </si>
  <si>
    <t>39</t>
  </si>
  <si>
    <t>MARIA CRISTIANE DE OLIVEIRA GOMES</t>
  </si>
  <si>
    <t>40</t>
  </si>
  <si>
    <t>22</t>
  </si>
  <si>
    <t>TECNICO EM LABORATORIO</t>
  </si>
  <si>
    <t>49</t>
  </si>
  <si>
    <t>TECNICO EM SAUDE BUCAL</t>
  </si>
  <si>
    <t>JOSIANE SOARES NUNES</t>
  </si>
  <si>
    <t>CLASSIFICAÇÃO</t>
  </si>
  <si>
    <t>DESCLASSIFICADO</t>
  </si>
  <si>
    <t>EDITAL</t>
  </si>
  <si>
    <t>INSCRIÇÃO</t>
  </si>
  <si>
    <t>DATA E HORA DA INSCRIÇÃO</t>
  </si>
  <si>
    <t>PONTUAÇÃO CURRICULAR</t>
  </si>
  <si>
    <t>NOME</t>
  </si>
  <si>
    <t>FUNÇÃO PRETENDIDA</t>
  </si>
  <si>
    <t>INDÍGENA</t>
  </si>
  <si>
    <t>PORTADOR DE DEFICIÊNCIA</t>
  </si>
  <si>
    <t>PONTUAÇÃO POR SER INDÍGENA</t>
  </si>
  <si>
    <t>PONTUAÇÃO POR RESIDIR EM ALDEIA PERTENCENTE AO DSEI</t>
  </si>
  <si>
    <t>PONTUAÇÃO PARA OS CARGOS DE NÍVEL MÉDIO/TÉCNICO</t>
  </si>
  <si>
    <t>PONTUAÇÃO POR EXPERIÊNCIA PROFISSIONAL NA ÁREA DE FORMAÇÃO</t>
  </si>
  <si>
    <t>PONTUAÇÃO PARA OS CARGOS DE NÍVEL SUPERIOR</t>
  </si>
  <si>
    <t>PONTUAÇÃO POR PÓS – GRADUAÇÃO CONCLUÍDA NA ÁREA DE FORMAÇÃO</t>
  </si>
  <si>
    <t>PONTUAÇÃO POR CURSOS DE APERFEIÇOAMENTO NA FUNÇÃO INSCRITA</t>
  </si>
  <si>
    <t>ORGANIZAÇÃO SOCIAL DE SAÚDE HOSPITAL E MATERNIDADE THEREZINHA DE JESUS</t>
  </si>
  <si>
    <t>COMISSÃO EXAMINADORA - DSEI RIO TAPAJÓS</t>
  </si>
  <si>
    <t>VAGA PRETENDIDA</t>
  </si>
  <si>
    <t>CANDIDATOS</t>
  </si>
  <si>
    <t>APROVADO</t>
  </si>
  <si>
    <t>REPROVADO</t>
  </si>
  <si>
    <t>AUSENTE</t>
  </si>
  <si>
    <t>DESCLASSIFICADOS</t>
  </si>
  <si>
    <t>TOTAL</t>
  </si>
  <si>
    <t>DSEI Rio Tapajós</t>
  </si>
  <si>
    <t>03/2024</t>
  </si>
  <si>
    <t>ASSISTENTE SOCIAL</t>
  </si>
  <si>
    <t>LIANA HELENA DO NASCIMENTO CORONEL</t>
  </si>
  <si>
    <t>LIDIANE DA COSTA CORRÊA</t>
  </si>
  <si>
    <t>ANTONIA DO SOCORRO BRITO PINHEIRO DE SOUZA</t>
  </si>
  <si>
    <t>50</t>
  </si>
  <si>
    <t>IVANDA COSTA DE OLIVEIRA</t>
  </si>
  <si>
    <t>ALINE CARDOSO SOUZA</t>
  </si>
  <si>
    <t>HÍVILA DE OLIVEIRA DA SILVA</t>
  </si>
  <si>
    <t>PATRÍCIA SILVEIRA DA SILVA</t>
  </si>
  <si>
    <t>ANDREIA RODRIGUES PEREIRA</t>
  </si>
  <si>
    <t>AMANDA SIDÊNIA ALBUQUERQUE ALZIER</t>
  </si>
  <si>
    <t xml:space="preserve">HELAYNE DE CÁSSIA BENTES LEITE </t>
  </si>
  <si>
    <t>AUXILIAR EM SAUDE BUCAL</t>
  </si>
  <si>
    <t>KAROLINE STEPHANE AMORIM CRUZ</t>
  </si>
  <si>
    <t>ELANE LIS BOA MENEZES</t>
  </si>
  <si>
    <t>ROSILDA COSTA DOS SANTOS</t>
  </si>
  <si>
    <t>PSICOLOGO</t>
  </si>
  <si>
    <t>SIMONE ALVES DE ALMEIDA</t>
  </si>
  <si>
    <t>DIELY SAMPAIO DA SILVA</t>
  </si>
  <si>
    <t>SILVIO JADÃO FERNANDES</t>
  </si>
  <si>
    <t>KARLLA ALESSANDRA REIS AMARAL</t>
  </si>
  <si>
    <t>JOSEMARY MENDONÇA DE SOUSA ALMEIDA</t>
  </si>
  <si>
    <t>MURILO SILVA ZAMBOLIN</t>
  </si>
  <si>
    <t>MARIA GABRIELLA ARPINI DE LIMA</t>
  </si>
  <si>
    <t>ANA VITORIA MOREIRA DE SOUZA</t>
  </si>
  <si>
    <t xml:space="preserve">GISLAINE DOS SANTOS SILVA </t>
  </si>
  <si>
    <t>TAYNARA DE AGUIAR SOUSA</t>
  </si>
  <si>
    <t xml:space="preserve">ADRIANA VASCONCELOS DOS SANTOS </t>
  </si>
  <si>
    <t>FERNANDA MACHADO PEREIRA</t>
  </si>
  <si>
    <t>JAQUELINE MONTEIRO SERRÃO</t>
  </si>
  <si>
    <t xml:space="preserve">JOÃO EMERSON FARIAS DA COSTA </t>
  </si>
  <si>
    <t>TECNICO DE ENFERMAGEM</t>
  </si>
  <si>
    <t xml:space="preserve">GEMUEL FERREIRA BATISTA </t>
  </si>
  <si>
    <t xml:space="preserve">JESSICA SABRINA RODRIGUES </t>
  </si>
  <si>
    <t>RENAGIO POXO MUNDURUKU</t>
  </si>
  <si>
    <t>VERONILDE COSTA DE JESUS</t>
  </si>
  <si>
    <t>VANDERSON TOORI WAI WAI</t>
  </si>
  <si>
    <t>EMILSON CORREA CORDEIRO</t>
  </si>
  <si>
    <t>CLEISLA FERNANDA PEREIRA DOS SANTOS</t>
  </si>
  <si>
    <t>CRISTINA ALCILENE RIBEIRO DA SILVA</t>
  </si>
  <si>
    <t>56</t>
  </si>
  <si>
    <t xml:space="preserve">GILDEIR ARAUJO CIRINO </t>
  </si>
  <si>
    <t>SILFORLISON DOS SANTOS BARBOSA</t>
  </si>
  <si>
    <t>ELTON DIOGENES DE CASTRO</t>
  </si>
  <si>
    <t>MOGUETE KAYAPO</t>
  </si>
  <si>
    <t>ADRILEIA DA SILVA DE SOUZA</t>
  </si>
  <si>
    <t xml:space="preserve">PAMELA DE SOUZA BEZERRA </t>
  </si>
  <si>
    <t>GESSIRENE TOME AKAY MUNDURUKU</t>
  </si>
  <si>
    <t>JESSICA MATOS DA COSTA</t>
  </si>
  <si>
    <t>ANA CLARA PINHEIRO DA CONCEICAO</t>
  </si>
  <si>
    <t>MARCOS ALEXANDRE LEITE DE OLIVEIRA</t>
  </si>
  <si>
    <t>ADRIANA SILVA DOS SANTOS</t>
  </si>
  <si>
    <t xml:space="preserve">CAMILA MARIA OLIVEIRA COSTA </t>
  </si>
  <si>
    <t>ANDREIA PAINIU BURUM</t>
  </si>
  <si>
    <t>SUELLEM SAW MUNDURUKU</t>
  </si>
  <si>
    <t>NAARA KALLINY SANTOS DE SOUSA</t>
  </si>
  <si>
    <t>PAULA GABRIELLA DE OLIVEIRA GAMA</t>
  </si>
  <si>
    <t xml:space="preserve">ANDREYNA FABIA DO NASCIMENTO SILVA </t>
  </si>
  <si>
    <t>ADRIA CHAVELLI SOUZA CIRINO</t>
  </si>
  <si>
    <t>MARIA APOLIANA BRAGA GOMES</t>
  </si>
  <si>
    <t xml:space="preserve">GABRIEL FERREIRA VAZ </t>
  </si>
  <si>
    <t>DELCIVANE PEREIRA DA SILVA</t>
  </si>
  <si>
    <t>ADRIELY COELHO TEIXEIRA</t>
  </si>
  <si>
    <t>MARINILDO DE SOUZA ROBERTINO JUNIOR</t>
  </si>
  <si>
    <t xml:space="preserve">LUCIVONE RIBEIRO DA SILVA </t>
  </si>
  <si>
    <t xml:space="preserve">MARIA SIMONE ARAUJO MELGAÇO </t>
  </si>
  <si>
    <t>FRANCIMARCOS DE CARVALHO RODRIGUES</t>
  </si>
  <si>
    <t>ALESSANDRA FERREIRA DA SILVA</t>
  </si>
  <si>
    <t xml:space="preserve">PAMELA CANINDÉ DO NASCIMENTO </t>
  </si>
  <si>
    <t>NATALIA OLIVEIRA DE SOUSA</t>
  </si>
  <si>
    <t>LEIDIANE PEREIRA DA CONCEIÇÃO NASCIMENTO</t>
  </si>
  <si>
    <t>MARIA CLARA RODRIGUES DOS ANJOS</t>
  </si>
  <si>
    <t>20</t>
  </si>
  <si>
    <t>MAYKELLEN SOUZA TORRES</t>
  </si>
  <si>
    <t>MARIA SORAIA OLIVEIRA PEIXOTO</t>
  </si>
  <si>
    <t>LUCIVÂNIA SOUSA DOS SANTOS</t>
  </si>
  <si>
    <t xml:space="preserve">WILDERLENE DE OLIVEIRA BAIMA </t>
  </si>
  <si>
    <t xml:space="preserve">GABRIEL FELIX </t>
  </si>
  <si>
    <t>BENUNES SANTOS DIAS</t>
  </si>
  <si>
    <t>ASSITENTE SOCIAL</t>
  </si>
  <si>
    <t>PSICÓLOGO</t>
  </si>
  <si>
    <t>TÉCNICO DE ENFERMAGEM</t>
  </si>
  <si>
    <t>TÉCNICO DE SANEAMENTO</t>
  </si>
  <si>
    <t>TÉCNICO DE LABORATÓRIO</t>
  </si>
  <si>
    <t>TÉCNICO DE SAÚDE BUCAL</t>
  </si>
  <si>
    <t>AUXILIAR DE SAÚDE BUCAL</t>
  </si>
  <si>
    <r>
      <rPr>
        <b/>
        <sz val="12"/>
        <rFont val="Calibri"/>
        <family val="2"/>
        <scheme val="minor"/>
      </rPr>
      <t>Título</t>
    </r>
    <r>
      <rPr>
        <sz val="12"/>
        <rFont val="Calibri"/>
        <family val="2"/>
        <scheme val="minor"/>
      </rPr>
      <t xml:space="preserve">: Quantidade e classificação por função - </t>
    </r>
    <r>
      <rPr>
        <b/>
        <sz val="12"/>
        <rFont val="Calibri"/>
        <family val="2"/>
        <scheme val="minor"/>
      </rPr>
      <t>Edital 03/2024</t>
    </r>
  </si>
  <si>
    <t>PONTUAÇÃO TOTAL</t>
  </si>
  <si>
    <t>PONTUAÇÃO DA ENTREVISTA</t>
  </si>
  <si>
    <r>
      <t xml:space="preserve">5.4 </t>
    </r>
    <r>
      <rPr>
        <sz val="11"/>
        <color theme="1"/>
        <rFont val="Calibri"/>
        <family val="2"/>
        <scheme val="minor"/>
      </rPr>
      <t>A pontuação adquirida pelo candidato na etapa de análise curricular, por meio da ficha de inscrição, não é fator decisivo para sua aprovação e nem tão pouco para sua classificação na etapa de Entrevista Técnica e Comportamental, uma vez que os dados que fazem com que o candidato pontue na primeira etapa não são suficientes para determinar o perfil profissional almejado para o cargo.</t>
    </r>
  </si>
  <si>
    <r>
      <rPr>
        <b/>
        <sz val="11"/>
        <color theme="1"/>
        <rFont val="Calibri"/>
        <family val="2"/>
        <scheme val="minor"/>
      </rPr>
      <t>3ª Etapa</t>
    </r>
    <r>
      <rPr>
        <sz val="11"/>
        <color theme="1"/>
        <rFont val="Calibri"/>
        <family val="2"/>
        <scheme val="minor"/>
      </rPr>
      <t xml:space="preserve">: Entrevista com Comissão Examinadora, de caráter eliminatório e classificatório. Esta etapa que poderá́ acontecer em um ou mais períodos considerando o número de candidatos classificados nas etapas anteriores e conforme calendário de eventos. Nela, a Comissão Examinadora irá buscar atributos inerentes ao cargo pleiteado pelo candidato, bem como características de adaptabilidade às condicionantes da Saúde Indígena com base nas competências elencadas no certame no item 6 - Critérios de Avaliação e no comportamento apresentado pelo candidato durante a entrevista, uma vez que a etapa tem por finalidade avaliar parte técnica e comportamental. Poderá ocorrer nesta etapa a participação de um psicólogo do distrito, para avaliação do candidato.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</si>
</sst>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 Narrow"/>
      <family val="2"/>
    </font>
    <font>
      <sz val="12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2" fillId="0" borderId="1" xfId="0" applyNumberFormat="1" applyFont="1" applyBorder="1" applyAlignment="1">
      <alignment horizontal="left" vertical="center" readingOrder="1"/>
    </xf>
    <xf numFmtId="0" fontId="2" fillId="0" borderId="1" xfId="0" applyFont="1" applyBorder="1" applyAlignment="1">
      <alignment horizontal="left" vertical="center" readingOrder="1"/>
    </xf>
    <xf numFmtId="0" fontId="2" fillId="0" borderId="0" xfId="0" applyFont="1"/>
    <xf numFmtId="164" fontId="2" fillId="0" borderId="1" xfId="0" applyNumberFormat="1" applyFont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readingOrder="1"/>
    </xf>
    <xf numFmtId="2" fontId="2" fillId="0" borderId="0" xfId="0" applyNumberFormat="1" applyFont="1" applyAlignment="1">
      <alignment horizontal="center"/>
    </xf>
    <xf numFmtId="49" fontId="2" fillId="3" borderId="1" xfId="0" applyNumberFormat="1" applyFont="1" applyFill="1" applyBorder="1" applyAlignment="1">
      <alignment horizontal="left" vertical="center" readingOrder="1"/>
    </xf>
    <xf numFmtId="0" fontId="2" fillId="3" borderId="1" xfId="0" applyFont="1" applyFill="1" applyBorder="1" applyAlignment="1">
      <alignment horizontal="left" vertical="center" readingOrder="1"/>
    </xf>
    <xf numFmtId="164" fontId="2" fillId="3" borderId="1" xfId="0" applyNumberFormat="1" applyFont="1" applyFill="1" applyBorder="1" applyAlignment="1">
      <alignment horizontal="left" vertical="center" readingOrder="1"/>
    </xf>
    <xf numFmtId="2" fontId="2" fillId="3" borderId="1" xfId="0" applyNumberFormat="1" applyFont="1" applyFill="1" applyBorder="1" applyAlignment="1">
      <alignment horizontal="center" vertical="center" readingOrder="1"/>
    </xf>
    <xf numFmtId="0" fontId="2" fillId="3" borderId="0" xfId="0" applyFont="1" applyFill="1"/>
    <xf numFmtId="2" fontId="2" fillId="0" borderId="1" xfId="0" applyNumberFormat="1" applyFont="1" applyBorder="1" applyAlignment="1">
      <alignment horizontal="left" vertical="center" readingOrder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readingOrder="1"/>
    </xf>
    <xf numFmtId="2" fontId="2" fillId="0" borderId="0" xfId="0" applyNumberFormat="1" applyFont="1" applyAlignment="1">
      <alignment horizontal="left"/>
    </xf>
    <xf numFmtId="2" fontId="2" fillId="3" borderId="1" xfId="0" applyNumberFormat="1" applyFont="1" applyFill="1" applyBorder="1" applyAlignment="1">
      <alignment horizontal="left" vertical="center" readingOrder="1"/>
    </xf>
    <xf numFmtId="2" fontId="9" fillId="0" borderId="1" xfId="0" applyNumberFormat="1" applyFont="1" applyBorder="1" applyAlignment="1">
      <alignment horizontal="left" vertical="center" readingOrder="1"/>
    </xf>
    <xf numFmtId="2" fontId="9" fillId="3" borderId="1" xfId="0" applyNumberFormat="1" applyFont="1" applyFill="1" applyBorder="1" applyAlignment="1">
      <alignment horizontal="center" vertical="center" readingOrder="1"/>
    </xf>
    <xf numFmtId="0" fontId="2" fillId="3" borderId="0" xfId="0" applyFont="1" applyFill="1" applyAlignment="1">
      <alignment horizontal="center"/>
    </xf>
    <xf numFmtId="0" fontId="10" fillId="3" borderId="0" xfId="0" applyFont="1" applyFill="1"/>
    <xf numFmtId="2" fontId="10" fillId="3" borderId="0" xfId="0" applyNumberFormat="1" applyFont="1" applyFill="1"/>
    <xf numFmtId="2" fontId="2" fillId="3" borderId="0" xfId="0" applyNumberFormat="1" applyFont="1" applyFill="1" applyAlignment="1">
      <alignment horizontal="left"/>
    </xf>
    <xf numFmtId="49" fontId="2" fillId="3" borderId="2" xfId="0" applyNumberFormat="1" applyFont="1" applyFill="1" applyBorder="1" applyAlignment="1">
      <alignment horizontal="left" vertical="center" readingOrder="1"/>
    </xf>
    <xf numFmtId="1" fontId="7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readingOrder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317499</xdr:colOff>
      <xdr:row>0</xdr:row>
      <xdr:rowOff>63499</xdr:rowOff>
    </xdr:from>
    <xdr:to>
      <xdr:col>7</xdr:col>
      <xdr:colOff>1153582</xdr:colOff>
      <xdr:row>2</xdr:row>
      <xdr:rowOff>127834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89" t="10982" r="8779" b="18426"/>
        <a:stretch/>
      </xdr:blipFill>
      <xdr:spPr>
        <a:xfrm>
          <a:off x="6297082" y="63499"/>
          <a:ext cx="2148417" cy="508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showGridLines="0" tabSelected="1" zoomScale="90" zoomScaleNormal="90" workbookViewId="0">
      <selection sqref="A1:F3"/>
    </sheetView>
  </sheetViews>
  <sheetFormatPr defaultRowHeight="15" x14ac:dyDescent="0.25"/>
  <cols>
    <col min="1" max="1" width="37.5703125" bestFit="1" customWidth="1"/>
    <col min="2" max="2" width="25.85546875" customWidth="1"/>
    <col min="3" max="3" width="12.28515625" hidden="1" customWidth="1"/>
    <col min="4" max="4" width="13.42578125" hidden="1" customWidth="1"/>
    <col min="5" max="5" width="10" hidden="1" customWidth="1"/>
    <col min="6" max="6" width="26.140625" customWidth="1"/>
    <col min="7" max="7" width="19.7109375" bestFit="1" customWidth="1"/>
    <col min="8" max="9" width="20.140625" customWidth="1"/>
  </cols>
  <sheetData>
    <row r="1" spans="1:9" ht="17.25" customHeight="1" x14ac:dyDescent="0.25">
      <c r="A1" s="36" t="s">
        <v>55</v>
      </c>
      <c r="B1" s="36"/>
      <c r="C1" s="36"/>
      <c r="D1" s="36"/>
      <c r="E1" s="36"/>
      <c r="F1" s="36"/>
      <c r="G1" s="37"/>
      <c r="H1" s="37"/>
      <c r="I1" s="37"/>
    </row>
    <row r="2" spans="1:9" ht="17.25" customHeight="1" x14ac:dyDescent="0.25">
      <c r="A2" s="36" t="s">
        <v>56</v>
      </c>
      <c r="B2" s="36"/>
      <c r="C2" s="36"/>
      <c r="D2" s="36"/>
      <c r="E2" s="36"/>
      <c r="F2" s="36"/>
      <c r="G2" s="37"/>
      <c r="H2" s="37"/>
      <c r="I2" s="37"/>
    </row>
    <row r="3" spans="1:9" ht="17.25" customHeight="1" x14ac:dyDescent="0.25">
      <c r="A3" s="38" t="s">
        <v>152</v>
      </c>
      <c r="B3" s="38"/>
      <c r="C3" s="38"/>
      <c r="D3" s="38"/>
      <c r="E3" s="38"/>
      <c r="F3" s="38"/>
      <c r="G3" s="37"/>
      <c r="H3" s="37"/>
      <c r="I3" s="37"/>
    </row>
    <row r="4" spans="1:9" ht="9" customHeight="1" x14ac:dyDescent="0.25">
      <c r="A4" s="10"/>
      <c r="B4" s="10"/>
      <c r="C4" s="10"/>
      <c r="D4" s="10"/>
      <c r="E4" s="10"/>
      <c r="F4" s="10"/>
      <c r="G4" s="11"/>
      <c r="H4" s="11"/>
      <c r="I4" s="11"/>
    </row>
    <row r="5" spans="1:9" ht="15.75" x14ac:dyDescent="0.25">
      <c r="A5" s="9" t="s">
        <v>57</v>
      </c>
      <c r="B5" s="9" t="s">
        <v>58</v>
      </c>
      <c r="C5" s="9" t="s">
        <v>59</v>
      </c>
      <c r="D5" s="9" t="s">
        <v>60</v>
      </c>
      <c r="E5" s="9" t="s">
        <v>61</v>
      </c>
      <c r="F5" s="9" t="s">
        <v>59</v>
      </c>
      <c r="G5" s="9" t="s">
        <v>60</v>
      </c>
      <c r="H5" s="9" t="s">
        <v>61</v>
      </c>
      <c r="I5" s="9" t="s">
        <v>62</v>
      </c>
    </row>
    <row r="6" spans="1:9" ht="15.75" x14ac:dyDescent="0.25">
      <c r="A6" s="31" t="s">
        <v>145</v>
      </c>
      <c r="B6" s="32">
        <f>COUNTA('ASSISTENTE SOCIAL'!$C:$C)-1</f>
        <v>10</v>
      </c>
      <c r="C6" s="32">
        <f>COUNTIF('ASSISTENTE SOCIAL'!$C:$C,"APROVADO")</f>
        <v>3</v>
      </c>
      <c r="D6" s="32">
        <f>COUNTIF('ASSISTENTE SOCIAL'!$C:$C,"REPROVADO")</f>
        <v>0</v>
      </c>
      <c r="E6" s="32">
        <f>COUNTIF('ASSISTENTE SOCIAL'!$C:$C,"AUSENTE")</f>
        <v>5</v>
      </c>
      <c r="F6" s="32">
        <v>3</v>
      </c>
      <c r="G6" s="32">
        <v>0</v>
      </c>
      <c r="H6" s="32">
        <v>5</v>
      </c>
      <c r="I6" s="32">
        <v>2</v>
      </c>
    </row>
    <row r="7" spans="1:9" ht="15.75" x14ac:dyDescent="0.25">
      <c r="A7" s="31" t="s">
        <v>146</v>
      </c>
      <c r="B7" s="32">
        <f>COUNTA(PSICÓLOGO!$C:$C)-1</f>
        <v>14</v>
      </c>
      <c r="C7" s="32">
        <f>COUNTIF(PSICÓLOGO!$C:$C,"APROVADO")</f>
        <v>6</v>
      </c>
      <c r="D7" s="32">
        <f>COUNTIF(PSICÓLOGO!$C:$C,"REPROVADO")</f>
        <v>0</v>
      </c>
      <c r="E7" s="32">
        <f>COUNTIF(PSICÓLOGO!$C:$C,"AUSENTE")</f>
        <v>8</v>
      </c>
      <c r="F7" s="32">
        <v>6</v>
      </c>
      <c r="G7" s="32">
        <f>COUNTIF(PSICÓLOGO!$C:$C,"DESclassificado")</f>
        <v>0</v>
      </c>
      <c r="H7" s="32">
        <v>8</v>
      </c>
      <c r="I7" s="32">
        <f>COUNTIF(PSICÓLOGO!$C:$C,"CANCELADO")</f>
        <v>0</v>
      </c>
    </row>
    <row r="8" spans="1:9" ht="15.75" x14ac:dyDescent="0.25">
      <c r="A8" s="31" t="s">
        <v>147</v>
      </c>
      <c r="B8" s="32">
        <f>COUNTA('TÉC. DE ENFERMAGEM'!$C:$C)-1</f>
        <v>44</v>
      </c>
      <c r="C8" s="32">
        <f>COUNTIF('TÉC. DE ENFERMAGEM'!$C:$C,"APROVADO")</f>
        <v>3</v>
      </c>
      <c r="D8" s="32">
        <f>COUNTIF('TÉC. DE ENFERMAGEM'!$C:$C,"REPROVADO")</f>
        <v>2</v>
      </c>
      <c r="E8" s="32">
        <f>COUNTIF('TÉC. DE ENFERMAGEM'!$C:$C,"AUSENTE")</f>
        <v>27</v>
      </c>
      <c r="F8" s="32">
        <v>3</v>
      </c>
      <c r="G8" s="32">
        <v>2</v>
      </c>
      <c r="H8" s="32">
        <v>27</v>
      </c>
      <c r="I8" s="32">
        <v>12</v>
      </c>
    </row>
    <row r="9" spans="1:9" ht="15.75" x14ac:dyDescent="0.25">
      <c r="A9" s="31" t="s">
        <v>149</v>
      </c>
      <c r="B9" s="32">
        <f>COUNTA('TÉC. DE LABORATÓRIO'!$C:$C)-1</f>
        <v>2</v>
      </c>
      <c r="C9" s="32">
        <f>COUNTIF('TÉC. DE LABORATÓRIO'!$C:$C,"APROVADO")</f>
        <v>0</v>
      </c>
      <c r="D9" s="32">
        <f>COUNTIF('TÉC. DE LABORATÓRIO'!$C:$C,"REPROVADO")</f>
        <v>1</v>
      </c>
      <c r="E9" s="32">
        <f>COUNTIF('TÉC. DE LABORATÓRIO'!$C:$C,"AUSENTE")</f>
        <v>1</v>
      </c>
      <c r="F9" s="32">
        <f>COUNTIF('TÉC. DE LABORATÓRIO'!$C:$C,"classificado")</f>
        <v>0</v>
      </c>
      <c r="G9" s="32">
        <v>1</v>
      </c>
      <c r="H9" s="32">
        <v>1</v>
      </c>
      <c r="I9" s="32">
        <v>0</v>
      </c>
    </row>
    <row r="10" spans="1:9" ht="15.75" x14ac:dyDescent="0.25">
      <c r="A10" s="31" t="s">
        <v>148</v>
      </c>
      <c r="B10" s="32">
        <f>COUNTA('TÉC. DE SANEAMENTO'!$C:$C)-1</f>
        <v>1</v>
      </c>
      <c r="C10" s="32">
        <f>COUNTIF('TÉC. DE SANEAMENTO'!$C:$C,"APROVADO")</f>
        <v>1</v>
      </c>
      <c r="D10" s="32">
        <f>COUNTIF('TÉC. DE SANEAMENTO'!$C:$C,"REPROVADO")</f>
        <v>0</v>
      </c>
      <c r="E10" s="32">
        <f>COUNTIF('TÉC. DE SANEAMENTO'!$C:$C,"AUSENTE")</f>
        <v>0</v>
      </c>
      <c r="F10" s="32">
        <v>1</v>
      </c>
      <c r="G10" s="32">
        <f>COUNTIF('TÉC. DE SANEAMENTO'!$C:$C,"DESclassificado")</f>
        <v>0</v>
      </c>
      <c r="H10" s="32">
        <f>COUNTIF('TÉC. DE SANEAMENTO'!$C:$C,"CANCELADO")</f>
        <v>0</v>
      </c>
      <c r="I10" s="32">
        <f>COUNTIF('TÉC. DE SANEAMENTO'!$C:$C,"CANCELADO")</f>
        <v>0</v>
      </c>
    </row>
    <row r="11" spans="1:9" ht="15.75" x14ac:dyDescent="0.25">
      <c r="A11" s="31" t="s">
        <v>150</v>
      </c>
      <c r="B11" s="32">
        <f>COUNTA('TÉC. DE SAÚDE BUCAL'!$C:$C)-1</f>
        <v>1</v>
      </c>
      <c r="C11" s="32">
        <f>COUNTIF('TÉC. DE SAÚDE BUCAL'!$C:$C,"APROVADO")</f>
        <v>0</v>
      </c>
      <c r="D11" s="32">
        <f>COUNTIF('TÉC. DE SAÚDE BUCAL'!$C:$C,"REPROVADO")</f>
        <v>0</v>
      </c>
      <c r="E11" s="32">
        <f>COUNTIF('TÉC. DE SAÚDE BUCAL'!$C:$C,"AUSENTE")</f>
        <v>1</v>
      </c>
      <c r="F11" s="32">
        <f>COUNTIF('TÉC. DE SAÚDE BUCAL'!$C:$C,"classificado")</f>
        <v>0</v>
      </c>
      <c r="G11" s="32">
        <v>0</v>
      </c>
      <c r="H11" s="32">
        <v>1</v>
      </c>
      <c r="I11" s="32">
        <f>COUNTIF('TÉC. DE SAÚDE BUCAL'!$C:$C,"CANCELADO")</f>
        <v>0</v>
      </c>
    </row>
    <row r="12" spans="1:9" ht="15.75" x14ac:dyDescent="0.25">
      <c r="A12" s="31" t="s">
        <v>151</v>
      </c>
      <c r="B12" s="32">
        <f>COUNTA('AUX. DE SAÚDE BUCAL'!$C:$C)-1</f>
        <v>3</v>
      </c>
      <c r="C12" s="32">
        <f>COUNTIF('AUX. DE SAÚDE BUCAL'!$C:$C,"APROVADO")</f>
        <v>0</v>
      </c>
      <c r="D12" s="32">
        <f>COUNTIF('AUX. DE SAÚDE BUCAL'!$C:$C,"REPROVADO")</f>
        <v>0</v>
      </c>
      <c r="E12" s="32">
        <f>COUNTIF('AUX. DE SAÚDE BUCAL'!$C:$C,"AUSENTE")</f>
        <v>3</v>
      </c>
      <c r="F12" s="32">
        <f>COUNTIF('AUX. DE SAÚDE BUCAL'!$C:$C,"classificado")</f>
        <v>0</v>
      </c>
      <c r="G12" s="32">
        <f>COUNTIF('AUX. DE SAÚDE BUCAL'!$C:$C,"DESclassificado")</f>
        <v>0</v>
      </c>
      <c r="H12" s="32">
        <v>3</v>
      </c>
      <c r="I12" s="32">
        <f>COUNTIF('AUX. DE SAÚDE BUCAL'!$C:$C,"CANCELADO")</f>
        <v>0</v>
      </c>
    </row>
    <row r="13" spans="1:9" ht="15.75" x14ac:dyDescent="0.25">
      <c r="A13" s="9" t="s">
        <v>63</v>
      </c>
      <c r="B13" s="12">
        <f t="shared" ref="B13:I13" si="0">SUM(B6:B12)</f>
        <v>75</v>
      </c>
      <c r="C13" s="12">
        <f t="shared" si="0"/>
        <v>13</v>
      </c>
      <c r="D13" s="12">
        <f t="shared" si="0"/>
        <v>3</v>
      </c>
      <c r="E13" s="12">
        <f t="shared" si="0"/>
        <v>45</v>
      </c>
      <c r="F13" s="12">
        <f t="shared" si="0"/>
        <v>13</v>
      </c>
      <c r="G13" s="12">
        <f t="shared" si="0"/>
        <v>3</v>
      </c>
      <c r="H13" s="12">
        <f t="shared" si="0"/>
        <v>45</v>
      </c>
      <c r="I13" s="12">
        <f t="shared" si="0"/>
        <v>14</v>
      </c>
    </row>
    <row r="14" spans="1:9" ht="9" customHeight="1" x14ac:dyDescent="0.25"/>
    <row r="15" spans="1:9" ht="75" customHeight="1" x14ac:dyDescent="0.25">
      <c r="A15" s="35" t="s">
        <v>156</v>
      </c>
      <c r="B15" s="35"/>
      <c r="C15" s="35"/>
      <c r="D15" s="35"/>
      <c r="E15" s="35"/>
      <c r="F15" s="35"/>
      <c r="G15" s="35"/>
      <c r="H15" s="35"/>
      <c r="I15" s="35"/>
    </row>
    <row r="16" spans="1:9" ht="48" customHeight="1" x14ac:dyDescent="0.25">
      <c r="A16" s="34" t="s">
        <v>155</v>
      </c>
      <c r="B16" s="35"/>
      <c r="C16" s="35"/>
      <c r="D16" s="35"/>
      <c r="E16" s="35"/>
      <c r="F16" s="35"/>
      <c r="G16" s="35"/>
      <c r="H16" s="35"/>
      <c r="I16" s="35"/>
    </row>
  </sheetData>
  <mergeCells count="6">
    <mergeCell ref="A16:I16"/>
    <mergeCell ref="A1:F1"/>
    <mergeCell ref="G1:I3"/>
    <mergeCell ref="A2:F2"/>
    <mergeCell ref="A3:F3"/>
    <mergeCell ref="A15:I15"/>
  </mergeCells>
  <pageMargins left="0.25" right="0.25" top="0.75" bottom="0.75" header="0.3" footer="0.3"/>
  <pageSetup paperSize="9" scale="91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T11"/>
  <sheetViews>
    <sheetView zoomScale="80" zoomScaleNormal="80" workbookViewId="0">
      <selection activeCell="C1" sqref="C1:C1048576"/>
    </sheetView>
  </sheetViews>
  <sheetFormatPr defaultColWidth="64.42578125" defaultRowHeight="15.75" x14ac:dyDescent="0.25"/>
  <cols>
    <col min="1" max="1" width="8.140625" style="19" bestFit="1" customWidth="1"/>
    <col min="2" max="2" width="16.5703125" style="19" bestFit="1" customWidth="1"/>
    <col min="3" max="3" width="19.5703125" style="19" bestFit="1" customWidth="1"/>
    <col min="4" max="4" width="12.42578125" style="19" bestFit="1" customWidth="1"/>
    <col min="5" max="5" width="20" style="19" customWidth="1"/>
    <col min="6" max="7" width="20.7109375" style="28" customWidth="1"/>
    <col min="8" max="8" width="15.140625" style="29" customWidth="1"/>
    <col min="9" max="9" width="51.7109375" style="30" bestFit="1" customWidth="1"/>
    <col min="10" max="10" width="24.28515625" style="19" customWidth="1"/>
    <col min="11" max="11" width="7.28515625" style="19" bestFit="1" customWidth="1"/>
    <col min="12" max="12" width="10.85546875" style="19" bestFit="1" customWidth="1"/>
    <col min="13" max="13" width="16.140625" style="19" customWidth="1"/>
    <col min="14" max="14" width="19.42578125" style="19" customWidth="1"/>
    <col min="15" max="15" width="35.7109375" style="19" customWidth="1"/>
    <col min="16" max="16" width="33.42578125" style="19" customWidth="1"/>
    <col min="17" max="17" width="29.85546875" style="19" customWidth="1"/>
    <col min="18" max="18" width="35.28515625" style="19" customWidth="1"/>
    <col min="19" max="19" width="39" style="19" customWidth="1"/>
    <col min="20" max="20" width="42" style="19" customWidth="1"/>
    <col min="21" max="16384" width="64.42578125" style="19"/>
  </cols>
  <sheetData>
    <row r="1" spans="1:20" s="27" customFormat="1" ht="32.25" customHeight="1" x14ac:dyDescent="0.25">
      <c r="A1" s="5" t="s">
        <v>40</v>
      </c>
      <c r="B1" s="5" t="s">
        <v>0</v>
      </c>
      <c r="C1" s="5" t="s">
        <v>38</v>
      </c>
      <c r="D1" s="5" t="s">
        <v>41</v>
      </c>
      <c r="E1" s="6" t="s">
        <v>42</v>
      </c>
      <c r="F1" s="7" t="s">
        <v>153</v>
      </c>
      <c r="G1" s="7" t="s">
        <v>154</v>
      </c>
      <c r="H1" s="7" t="s">
        <v>43</v>
      </c>
      <c r="I1" s="8" t="s">
        <v>44</v>
      </c>
      <c r="J1" s="8" t="s">
        <v>45</v>
      </c>
      <c r="K1" s="5" t="s">
        <v>1</v>
      </c>
      <c r="L1" s="5" t="s">
        <v>46</v>
      </c>
      <c r="M1" s="5" t="s">
        <v>47</v>
      </c>
      <c r="N1" s="5" t="s">
        <v>48</v>
      </c>
      <c r="O1" s="5" t="s">
        <v>49</v>
      </c>
      <c r="P1" s="5" t="s">
        <v>50</v>
      </c>
      <c r="Q1" s="5" t="s">
        <v>52</v>
      </c>
      <c r="R1" s="5" t="s">
        <v>54</v>
      </c>
      <c r="S1" s="5" t="s">
        <v>53</v>
      </c>
      <c r="T1" s="5" t="s">
        <v>51</v>
      </c>
    </row>
    <row r="2" spans="1:20" x14ac:dyDescent="0.25">
      <c r="A2" s="15" t="s">
        <v>65</v>
      </c>
      <c r="B2" s="15" t="s">
        <v>64</v>
      </c>
      <c r="C2" s="15" t="s">
        <v>59</v>
      </c>
      <c r="D2" s="16">
        <v>812534</v>
      </c>
      <c r="E2" s="17">
        <v>45487.998364467589</v>
      </c>
      <c r="F2" s="26">
        <f t="shared" ref="F2:F11" si="0">G2+H2</f>
        <v>39.67</v>
      </c>
      <c r="G2" s="26">
        <v>17.170000000000002</v>
      </c>
      <c r="H2" s="26">
        <v>22.5</v>
      </c>
      <c r="I2" s="24" t="s">
        <v>29</v>
      </c>
      <c r="J2" s="16" t="s">
        <v>66</v>
      </c>
      <c r="K2" s="15" t="s">
        <v>9</v>
      </c>
      <c r="L2" s="15" t="s">
        <v>3</v>
      </c>
      <c r="M2" s="15" t="s">
        <v>3</v>
      </c>
      <c r="N2" s="15">
        <v>0</v>
      </c>
      <c r="O2" s="15">
        <v>0</v>
      </c>
      <c r="P2" s="16">
        <v>0</v>
      </c>
      <c r="Q2" s="16">
        <v>6</v>
      </c>
      <c r="R2" s="16">
        <v>1.5</v>
      </c>
      <c r="S2" s="16">
        <v>3</v>
      </c>
      <c r="T2" s="16">
        <v>12</v>
      </c>
    </row>
    <row r="3" spans="1:20" x14ac:dyDescent="0.25">
      <c r="A3" s="15" t="s">
        <v>65</v>
      </c>
      <c r="B3" s="15" t="s">
        <v>64</v>
      </c>
      <c r="C3" s="15" t="s">
        <v>59</v>
      </c>
      <c r="D3" s="16">
        <v>805889</v>
      </c>
      <c r="E3" s="17">
        <v>45477.39759119213</v>
      </c>
      <c r="F3" s="26">
        <f t="shared" si="0"/>
        <v>36.630000000000003</v>
      </c>
      <c r="G3" s="26">
        <v>14.13</v>
      </c>
      <c r="H3" s="26">
        <v>22.5</v>
      </c>
      <c r="I3" s="24" t="s">
        <v>67</v>
      </c>
      <c r="J3" s="16" t="s">
        <v>66</v>
      </c>
      <c r="K3" s="15" t="s">
        <v>30</v>
      </c>
      <c r="L3" s="15" t="s">
        <v>3</v>
      </c>
      <c r="M3" s="15" t="s">
        <v>3</v>
      </c>
      <c r="N3" s="15">
        <v>0</v>
      </c>
      <c r="O3" s="15">
        <v>0</v>
      </c>
      <c r="P3" s="16">
        <v>0</v>
      </c>
      <c r="Q3" s="16">
        <v>6</v>
      </c>
      <c r="R3" s="16">
        <v>1.5</v>
      </c>
      <c r="S3" s="16">
        <v>3</v>
      </c>
      <c r="T3" s="16">
        <v>12</v>
      </c>
    </row>
    <row r="4" spans="1:20" ht="15" customHeight="1" x14ac:dyDescent="0.25">
      <c r="A4" s="15" t="s">
        <v>65</v>
      </c>
      <c r="B4" s="15" t="s">
        <v>64</v>
      </c>
      <c r="C4" s="15" t="s">
        <v>59</v>
      </c>
      <c r="D4" s="16">
        <v>809226</v>
      </c>
      <c r="E4" s="17">
        <v>45482.735837349537</v>
      </c>
      <c r="F4" s="26">
        <f t="shared" si="0"/>
        <v>35.53</v>
      </c>
      <c r="G4" s="26">
        <v>13.73</v>
      </c>
      <c r="H4" s="26">
        <v>21.8</v>
      </c>
      <c r="I4" s="24" t="s">
        <v>68</v>
      </c>
      <c r="J4" s="16" t="s">
        <v>66</v>
      </c>
      <c r="K4" s="15" t="s">
        <v>23</v>
      </c>
      <c r="L4" s="15" t="s">
        <v>3</v>
      </c>
      <c r="M4" s="15" t="s">
        <v>3</v>
      </c>
      <c r="N4" s="15">
        <v>0</v>
      </c>
      <c r="O4" s="15">
        <v>0</v>
      </c>
      <c r="P4" s="16">
        <v>0</v>
      </c>
      <c r="Q4" s="16">
        <v>6</v>
      </c>
      <c r="R4" s="16">
        <v>0.8</v>
      </c>
      <c r="S4" s="16">
        <v>3</v>
      </c>
      <c r="T4" s="16">
        <v>12</v>
      </c>
    </row>
    <row r="5" spans="1:20" x14ac:dyDescent="0.25">
      <c r="A5" s="15" t="s">
        <v>65</v>
      </c>
      <c r="B5" s="15" t="s">
        <v>64</v>
      </c>
      <c r="C5" s="15" t="s">
        <v>39</v>
      </c>
      <c r="D5" s="16">
        <v>811060</v>
      </c>
      <c r="E5" s="17">
        <v>45484.978028090278</v>
      </c>
      <c r="F5" s="26">
        <f t="shared" si="0"/>
        <v>20.100000000000001</v>
      </c>
      <c r="G5" s="26"/>
      <c r="H5" s="26">
        <v>20.100000000000001</v>
      </c>
      <c r="I5" s="24" t="s">
        <v>69</v>
      </c>
      <c r="J5" s="16" t="s">
        <v>66</v>
      </c>
      <c r="K5" s="15" t="s">
        <v>70</v>
      </c>
      <c r="L5" s="15" t="s">
        <v>3</v>
      </c>
      <c r="M5" s="15" t="s">
        <v>3</v>
      </c>
      <c r="N5" s="15">
        <v>0</v>
      </c>
      <c r="O5" s="15">
        <v>0</v>
      </c>
      <c r="P5" s="16">
        <v>0</v>
      </c>
      <c r="Q5" s="16">
        <v>6</v>
      </c>
      <c r="R5" s="16">
        <v>1.5</v>
      </c>
      <c r="S5" s="16">
        <v>3</v>
      </c>
      <c r="T5" s="16">
        <v>9.6</v>
      </c>
    </row>
    <row r="6" spans="1:20" x14ac:dyDescent="0.25">
      <c r="A6" s="15" t="s">
        <v>65</v>
      </c>
      <c r="B6" s="15" t="s">
        <v>64</v>
      </c>
      <c r="C6" s="15" t="s">
        <v>39</v>
      </c>
      <c r="D6" s="16">
        <v>806539</v>
      </c>
      <c r="E6" s="17">
        <v>45478.006417268516</v>
      </c>
      <c r="F6" s="26">
        <f t="shared" si="0"/>
        <v>9.6999999999999993</v>
      </c>
      <c r="G6" s="26"/>
      <c r="H6" s="26">
        <v>9.6999999999999993</v>
      </c>
      <c r="I6" s="24" t="s">
        <v>76</v>
      </c>
      <c r="J6" s="16" t="s">
        <v>66</v>
      </c>
      <c r="K6" s="15" t="s">
        <v>32</v>
      </c>
      <c r="L6" s="15" t="s">
        <v>3</v>
      </c>
      <c r="M6" s="15" t="s">
        <v>3</v>
      </c>
      <c r="N6" s="15">
        <v>0</v>
      </c>
      <c r="O6" s="15">
        <v>0</v>
      </c>
      <c r="P6" s="16">
        <v>0</v>
      </c>
      <c r="Q6" s="16">
        <v>6</v>
      </c>
      <c r="R6" s="16">
        <v>1.1000000000000001</v>
      </c>
      <c r="S6" s="16">
        <v>0</v>
      </c>
      <c r="T6" s="16">
        <v>2.6</v>
      </c>
    </row>
    <row r="7" spans="1:20" x14ac:dyDescent="0.25">
      <c r="A7" s="15" t="s">
        <v>65</v>
      </c>
      <c r="B7" s="15" t="s">
        <v>64</v>
      </c>
      <c r="C7" s="15" t="s">
        <v>61</v>
      </c>
      <c r="D7" s="16">
        <v>809273</v>
      </c>
      <c r="E7" s="17">
        <v>45482.77310622685</v>
      </c>
      <c r="F7" s="26">
        <f t="shared" si="0"/>
        <v>19.399999999999999</v>
      </c>
      <c r="G7" s="26"/>
      <c r="H7" s="26">
        <v>19.399999999999999</v>
      </c>
      <c r="I7" s="24" t="s">
        <v>71</v>
      </c>
      <c r="J7" s="16" t="s">
        <v>66</v>
      </c>
      <c r="K7" s="15" t="s">
        <v>30</v>
      </c>
      <c r="L7" s="15" t="s">
        <v>3</v>
      </c>
      <c r="M7" s="15" t="s">
        <v>3</v>
      </c>
      <c r="N7" s="15">
        <v>0</v>
      </c>
      <c r="O7" s="15">
        <v>0</v>
      </c>
      <c r="P7" s="16">
        <v>0</v>
      </c>
      <c r="Q7" s="16">
        <v>6</v>
      </c>
      <c r="R7" s="16">
        <v>1.4</v>
      </c>
      <c r="S7" s="16">
        <v>0</v>
      </c>
      <c r="T7" s="16">
        <v>12</v>
      </c>
    </row>
    <row r="8" spans="1:20" x14ac:dyDescent="0.25">
      <c r="A8" s="15" t="s">
        <v>65</v>
      </c>
      <c r="B8" s="15" t="s">
        <v>64</v>
      </c>
      <c r="C8" s="15" t="s">
        <v>61</v>
      </c>
      <c r="D8" s="16">
        <v>812496</v>
      </c>
      <c r="E8" s="17">
        <v>45487.819125162037</v>
      </c>
      <c r="F8" s="26">
        <f t="shared" si="0"/>
        <v>17.5</v>
      </c>
      <c r="G8" s="26"/>
      <c r="H8" s="26">
        <v>17.5</v>
      </c>
      <c r="I8" s="24" t="s">
        <v>72</v>
      </c>
      <c r="J8" s="16" t="s">
        <v>66</v>
      </c>
      <c r="K8" s="15" t="s">
        <v>32</v>
      </c>
      <c r="L8" s="15" t="s">
        <v>3</v>
      </c>
      <c r="M8" s="15" t="s">
        <v>3</v>
      </c>
      <c r="N8" s="15">
        <v>0</v>
      </c>
      <c r="O8" s="15">
        <v>0</v>
      </c>
      <c r="P8" s="16">
        <v>0</v>
      </c>
      <c r="Q8" s="16">
        <v>6</v>
      </c>
      <c r="R8" s="16">
        <v>0.5</v>
      </c>
      <c r="S8" s="16">
        <v>3</v>
      </c>
      <c r="T8" s="16">
        <v>8</v>
      </c>
    </row>
    <row r="9" spans="1:20" x14ac:dyDescent="0.25">
      <c r="A9" s="15" t="s">
        <v>65</v>
      </c>
      <c r="B9" s="15" t="s">
        <v>64</v>
      </c>
      <c r="C9" s="15" t="s">
        <v>61</v>
      </c>
      <c r="D9" s="16">
        <v>812508</v>
      </c>
      <c r="E9" s="17">
        <v>45487.890048229165</v>
      </c>
      <c r="F9" s="26">
        <f t="shared" si="0"/>
        <v>15.3</v>
      </c>
      <c r="G9" s="26"/>
      <c r="H9" s="26">
        <v>15.3</v>
      </c>
      <c r="I9" s="24" t="s">
        <v>73</v>
      </c>
      <c r="J9" s="16" t="s">
        <v>66</v>
      </c>
      <c r="K9" s="15" t="s">
        <v>5</v>
      </c>
      <c r="L9" s="15" t="s">
        <v>3</v>
      </c>
      <c r="M9" s="15" t="s">
        <v>3</v>
      </c>
      <c r="N9" s="15">
        <v>0</v>
      </c>
      <c r="O9" s="15">
        <v>0</v>
      </c>
      <c r="P9" s="16">
        <v>0</v>
      </c>
      <c r="Q9" s="16">
        <v>6</v>
      </c>
      <c r="R9" s="16">
        <v>1.5</v>
      </c>
      <c r="S9" s="16">
        <v>3</v>
      </c>
      <c r="T9" s="16">
        <v>4.8</v>
      </c>
    </row>
    <row r="10" spans="1:20" x14ac:dyDescent="0.25">
      <c r="A10" s="15" t="s">
        <v>65</v>
      </c>
      <c r="B10" s="15" t="s">
        <v>64</v>
      </c>
      <c r="C10" s="15" t="s">
        <v>61</v>
      </c>
      <c r="D10" s="16">
        <v>809963</v>
      </c>
      <c r="E10" s="17">
        <v>45483.653348796295</v>
      </c>
      <c r="F10" s="26">
        <f t="shared" si="0"/>
        <v>11.9</v>
      </c>
      <c r="G10" s="26"/>
      <c r="H10" s="26">
        <v>11.9</v>
      </c>
      <c r="I10" s="24" t="s">
        <v>74</v>
      </c>
      <c r="J10" s="16" t="s">
        <v>66</v>
      </c>
      <c r="K10" s="15" t="s">
        <v>9</v>
      </c>
      <c r="L10" s="15" t="s">
        <v>3</v>
      </c>
      <c r="M10" s="15" t="s">
        <v>3</v>
      </c>
      <c r="N10" s="15">
        <v>0</v>
      </c>
      <c r="O10" s="15">
        <v>0</v>
      </c>
      <c r="P10" s="16">
        <v>0</v>
      </c>
      <c r="Q10" s="16">
        <v>6</v>
      </c>
      <c r="R10" s="16">
        <v>1.5</v>
      </c>
      <c r="S10" s="16">
        <v>3</v>
      </c>
      <c r="T10" s="16">
        <v>1.4</v>
      </c>
    </row>
    <row r="11" spans="1:20" x14ac:dyDescent="0.25">
      <c r="A11" s="15" t="s">
        <v>65</v>
      </c>
      <c r="B11" s="15" t="s">
        <v>64</v>
      </c>
      <c r="C11" s="15" t="s">
        <v>61</v>
      </c>
      <c r="D11" s="16">
        <v>805915</v>
      </c>
      <c r="E11" s="17">
        <v>45477.416398124995</v>
      </c>
      <c r="F11" s="26">
        <f t="shared" si="0"/>
        <v>10.9</v>
      </c>
      <c r="G11" s="26"/>
      <c r="H11" s="26">
        <v>10.9</v>
      </c>
      <c r="I11" s="24" t="s">
        <v>75</v>
      </c>
      <c r="J11" s="16" t="s">
        <v>66</v>
      </c>
      <c r="K11" s="15" t="s">
        <v>14</v>
      </c>
      <c r="L11" s="15" t="s">
        <v>3</v>
      </c>
      <c r="M11" s="15" t="s">
        <v>3</v>
      </c>
      <c r="N11" s="15">
        <v>0</v>
      </c>
      <c r="O11" s="15">
        <v>0</v>
      </c>
      <c r="P11" s="16">
        <v>0</v>
      </c>
      <c r="Q11" s="16">
        <v>6</v>
      </c>
      <c r="R11" s="16">
        <v>1.3</v>
      </c>
      <c r="S11" s="16">
        <v>3</v>
      </c>
      <c r="T11" s="16">
        <v>0.6</v>
      </c>
    </row>
  </sheetData>
  <sortState xmlns:xlrd2="http://schemas.microsoft.com/office/spreadsheetml/2017/richdata2" ref="A2:T11">
    <sortCondition ref="C2:C11" customList="APROVADO,CLASSIFICADO,REPROVADO,DESCLASSIFICADO,AUSENTE,CANCELADO"/>
    <sortCondition descending="1" ref="H2:H11"/>
    <sortCondition descending="1" ref="N2:N11"/>
    <sortCondition descending="1" ref="T2:T11"/>
    <sortCondition descending="1" ref="S2:S11"/>
    <sortCondition descending="1" ref="K2:K11"/>
    <sortCondition ref="E2:E11"/>
  </sortState>
  <phoneticPr fontId="8" type="noConversion"/>
  <pageMargins left="0.25" right="0.25" top="0.75" bottom="0.75" header="0.3" footer="0.3"/>
  <pageSetup scale="24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T15"/>
  <sheetViews>
    <sheetView zoomScale="80" zoomScaleNormal="80" workbookViewId="0">
      <selection activeCell="C1" sqref="C1:C1048576"/>
    </sheetView>
  </sheetViews>
  <sheetFormatPr defaultColWidth="59.42578125" defaultRowHeight="15.75" x14ac:dyDescent="0.25"/>
  <cols>
    <col min="1" max="1" width="8.140625" style="3" bestFit="1" customWidth="1"/>
    <col min="2" max="2" width="16.5703125" style="3" bestFit="1" customWidth="1"/>
    <col min="3" max="3" width="19.5703125" style="3" bestFit="1" customWidth="1"/>
    <col min="4" max="4" width="12.42578125" style="3" bestFit="1" customWidth="1"/>
    <col min="5" max="7" width="20.7109375" style="3" customWidth="1"/>
    <col min="8" max="8" width="14.140625" style="14" customWidth="1"/>
    <col min="9" max="9" width="43.85546875" style="23" bestFit="1" customWidth="1"/>
    <col min="10" max="10" width="22.85546875" style="3" bestFit="1" customWidth="1"/>
    <col min="11" max="11" width="7.28515625" style="3" bestFit="1" customWidth="1"/>
    <col min="12" max="12" width="10.85546875" style="3" bestFit="1" customWidth="1"/>
    <col min="13" max="13" width="18.28515625" style="3" customWidth="1"/>
    <col min="14" max="14" width="18.42578125" style="3" customWidth="1"/>
    <col min="15" max="15" width="33.85546875" style="3" customWidth="1"/>
    <col min="16" max="16" width="32.85546875" style="3" customWidth="1"/>
    <col min="17" max="17" width="31.28515625" style="3" customWidth="1"/>
    <col min="18" max="19" width="37.85546875" style="3" customWidth="1"/>
    <col min="20" max="20" width="40.5703125" style="3" customWidth="1"/>
    <col min="21" max="16384" width="59.42578125" style="3"/>
  </cols>
  <sheetData>
    <row r="1" spans="1:20" ht="32.25" customHeight="1" x14ac:dyDescent="0.25">
      <c r="A1" s="5" t="s">
        <v>40</v>
      </c>
      <c r="B1" s="5" t="s">
        <v>0</v>
      </c>
      <c r="C1" s="5" t="s">
        <v>38</v>
      </c>
      <c r="D1" s="5" t="s">
        <v>41</v>
      </c>
      <c r="E1" s="6" t="s">
        <v>42</v>
      </c>
      <c r="F1" s="7" t="s">
        <v>153</v>
      </c>
      <c r="G1" s="7" t="s">
        <v>154</v>
      </c>
      <c r="H1" s="7" t="s">
        <v>43</v>
      </c>
      <c r="I1" s="8" t="s">
        <v>44</v>
      </c>
      <c r="J1" s="8" t="s">
        <v>45</v>
      </c>
      <c r="K1" s="5" t="s">
        <v>1</v>
      </c>
      <c r="L1" s="5" t="s">
        <v>46</v>
      </c>
      <c r="M1" s="5" t="s">
        <v>47</v>
      </c>
      <c r="N1" s="5" t="s">
        <v>48</v>
      </c>
      <c r="O1" s="5" t="s">
        <v>49</v>
      </c>
      <c r="P1" s="5" t="s">
        <v>50</v>
      </c>
      <c r="Q1" s="5" t="s">
        <v>52</v>
      </c>
      <c r="R1" s="5" t="s">
        <v>54</v>
      </c>
      <c r="S1" s="5" t="s">
        <v>53</v>
      </c>
      <c r="T1" s="5" t="s">
        <v>51</v>
      </c>
    </row>
    <row r="2" spans="1:20" s="19" customFormat="1" x14ac:dyDescent="0.25">
      <c r="A2" s="1" t="s">
        <v>65</v>
      </c>
      <c r="B2" s="1" t="s">
        <v>64</v>
      </c>
      <c r="C2" s="1" t="s">
        <v>59</v>
      </c>
      <c r="D2" s="2">
        <v>805677</v>
      </c>
      <c r="E2" s="4">
        <v>45476.937821250001</v>
      </c>
      <c r="F2" s="13">
        <f t="shared" ref="F2:F15" si="0">G2+H2</f>
        <v>40.230000000000004</v>
      </c>
      <c r="G2" s="13">
        <v>17.73</v>
      </c>
      <c r="H2" s="13">
        <v>22.5</v>
      </c>
      <c r="I2" s="20" t="s">
        <v>84</v>
      </c>
      <c r="J2" s="2" t="s">
        <v>82</v>
      </c>
      <c r="K2" s="1" t="s">
        <v>28</v>
      </c>
      <c r="L2" s="1" t="s">
        <v>3</v>
      </c>
      <c r="M2" s="1" t="s">
        <v>3</v>
      </c>
      <c r="N2" s="1">
        <v>0</v>
      </c>
      <c r="O2" s="1">
        <v>0</v>
      </c>
      <c r="P2" s="2">
        <v>0</v>
      </c>
      <c r="Q2" s="2">
        <v>6</v>
      </c>
      <c r="R2" s="2">
        <v>1.5</v>
      </c>
      <c r="S2" s="2">
        <v>3</v>
      </c>
      <c r="T2" s="2">
        <v>12</v>
      </c>
    </row>
    <row r="3" spans="1:20" s="19" customFormat="1" x14ac:dyDescent="0.25">
      <c r="A3" s="15" t="s">
        <v>65</v>
      </c>
      <c r="B3" s="15" t="s">
        <v>64</v>
      </c>
      <c r="C3" s="15" t="s">
        <v>59</v>
      </c>
      <c r="D3" s="16">
        <v>812512</v>
      </c>
      <c r="E3" s="17">
        <v>45487.913877349536</v>
      </c>
      <c r="F3" s="13">
        <f t="shared" si="0"/>
        <v>33.17</v>
      </c>
      <c r="G3" s="13">
        <v>13.57</v>
      </c>
      <c r="H3" s="18">
        <v>19.600000000000001</v>
      </c>
      <c r="I3" s="24" t="s">
        <v>85</v>
      </c>
      <c r="J3" s="16" t="s">
        <v>82</v>
      </c>
      <c r="K3" s="15" t="s">
        <v>28</v>
      </c>
      <c r="L3" s="15" t="s">
        <v>3</v>
      </c>
      <c r="M3" s="15" t="s">
        <v>3</v>
      </c>
      <c r="N3" s="15">
        <v>0</v>
      </c>
      <c r="O3" s="15">
        <v>0</v>
      </c>
      <c r="P3" s="16">
        <v>0</v>
      </c>
      <c r="Q3" s="16">
        <v>6</v>
      </c>
      <c r="R3" s="16">
        <v>0</v>
      </c>
      <c r="S3" s="16">
        <v>3</v>
      </c>
      <c r="T3" s="16">
        <v>10.6</v>
      </c>
    </row>
    <row r="4" spans="1:20" s="19" customFormat="1" x14ac:dyDescent="0.25">
      <c r="A4" s="1" t="s">
        <v>65</v>
      </c>
      <c r="B4" s="1" t="s">
        <v>64</v>
      </c>
      <c r="C4" s="1" t="s">
        <v>59</v>
      </c>
      <c r="D4" s="2">
        <v>812519</v>
      </c>
      <c r="E4" s="4">
        <v>45487.928108935186</v>
      </c>
      <c r="F4" s="13">
        <f t="shared" si="0"/>
        <v>30.130000000000003</v>
      </c>
      <c r="G4" s="13">
        <v>14.83</v>
      </c>
      <c r="H4" s="13">
        <v>15.3</v>
      </c>
      <c r="I4" s="20" t="s">
        <v>90</v>
      </c>
      <c r="J4" s="2" t="s">
        <v>82</v>
      </c>
      <c r="K4" s="1" t="s">
        <v>7</v>
      </c>
      <c r="L4" s="1" t="s">
        <v>3</v>
      </c>
      <c r="M4" s="1" t="s">
        <v>3</v>
      </c>
      <c r="N4" s="1">
        <v>0</v>
      </c>
      <c r="O4" s="1">
        <v>0</v>
      </c>
      <c r="P4" s="2">
        <v>0</v>
      </c>
      <c r="Q4" s="2">
        <v>6</v>
      </c>
      <c r="R4" s="2">
        <v>1.5</v>
      </c>
      <c r="S4" s="2">
        <v>3</v>
      </c>
      <c r="T4" s="2">
        <v>4.8</v>
      </c>
    </row>
    <row r="5" spans="1:20" s="19" customFormat="1" x14ac:dyDescent="0.25">
      <c r="A5" s="1" t="s">
        <v>65</v>
      </c>
      <c r="B5" s="1" t="s">
        <v>64</v>
      </c>
      <c r="C5" s="1" t="s">
        <v>59</v>
      </c>
      <c r="D5" s="2">
        <v>805217</v>
      </c>
      <c r="E5" s="4">
        <v>45476.588839189812</v>
      </c>
      <c r="F5" s="13">
        <f t="shared" si="0"/>
        <v>25.77</v>
      </c>
      <c r="G5" s="13">
        <v>14.67</v>
      </c>
      <c r="H5" s="13">
        <v>11.1</v>
      </c>
      <c r="I5" s="20" t="s">
        <v>92</v>
      </c>
      <c r="J5" s="2" t="s">
        <v>82</v>
      </c>
      <c r="K5" s="1" t="s">
        <v>2</v>
      </c>
      <c r="L5" s="1" t="s">
        <v>3</v>
      </c>
      <c r="M5" s="1" t="s">
        <v>3</v>
      </c>
      <c r="N5" s="1">
        <v>0</v>
      </c>
      <c r="O5" s="1">
        <v>0</v>
      </c>
      <c r="P5" s="2">
        <v>0</v>
      </c>
      <c r="Q5" s="2">
        <v>6</v>
      </c>
      <c r="R5" s="2">
        <v>1.5</v>
      </c>
      <c r="S5" s="2">
        <v>3</v>
      </c>
      <c r="T5" s="2">
        <v>0.6</v>
      </c>
    </row>
    <row r="6" spans="1:20" s="19" customFormat="1" x14ac:dyDescent="0.25">
      <c r="A6" s="1" t="s">
        <v>65</v>
      </c>
      <c r="B6" s="1" t="s">
        <v>64</v>
      </c>
      <c r="C6" s="1" t="s">
        <v>59</v>
      </c>
      <c r="D6" s="2">
        <v>813486</v>
      </c>
      <c r="E6" s="4">
        <v>45488.823915648143</v>
      </c>
      <c r="F6" s="13">
        <f t="shared" si="0"/>
        <v>22.17</v>
      </c>
      <c r="G6" s="13">
        <v>11.07</v>
      </c>
      <c r="H6" s="13">
        <v>11.1</v>
      </c>
      <c r="I6" s="20" t="s">
        <v>93</v>
      </c>
      <c r="J6" s="2" t="s">
        <v>82</v>
      </c>
      <c r="K6" s="1" t="s">
        <v>2</v>
      </c>
      <c r="L6" s="1" t="s">
        <v>3</v>
      </c>
      <c r="M6" s="1" t="s">
        <v>3</v>
      </c>
      <c r="N6" s="1">
        <v>0</v>
      </c>
      <c r="O6" s="1">
        <v>0</v>
      </c>
      <c r="P6" s="2">
        <v>0</v>
      </c>
      <c r="Q6" s="2">
        <v>6</v>
      </c>
      <c r="R6" s="2">
        <v>1.5</v>
      </c>
      <c r="S6" s="2">
        <v>3</v>
      </c>
      <c r="T6" s="2">
        <v>0.6</v>
      </c>
    </row>
    <row r="7" spans="1:20" s="19" customFormat="1" x14ac:dyDescent="0.25">
      <c r="A7" s="1" t="s">
        <v>65</v>
      </c>
      <c r="B7" s="1" t="s">
        <v>64</v>
      </c>
      <c r="C7" s="1" t="s">
        <v>59</v>
      </c>
      <c r="D7" s="2">
        <v>813105</v>
      </c>
      <c r="E7" s="4">
        <v>45488.553037071761</v>
      </c>
      <c r="F7" s="13">
        <f t="shared" si="0"/>
        <v>21.5</v>
      </c>
      <c r="G7" s="13">
        <v>15.3</v>
      </c>
      <c r="H7" s="13">
        <v>6.2</v>
      </c>
      <c r="I7" s="20" t="s">
        <v>95</v>
      </c>
      <c r="J7" s="2" t="s">
        <v>82</v>
      </c>
      <c r="K7" s="1" t="s">
        <v>16</v>
      </c>
      <c r="L7" s="1" t="s">
        <v>3</v>
      </c>
      <c r="M7" s="1" t="s">
        <v>3</v>
      </c>
      <c r="N7" s="1">
        <v>0</v>
      </c>
      <c r="O7" s="1">
        <v>0</v>
      </c>
      <c r="P7" s="2">
        <v>0</v>
      </c>
      <c r="Q7" s="2">
        <v>6</v>
      </c>
      <c r="R7" s="2">
        <v>0</v>
      </c>
      <c r="S7" s="2">
        <v>0</v>
      </c>
      <c r="T7" s="2">
        <v>0.2</v>
      </c>
    </row>
    <row r="8" spans="1:20" s="19" customFormat="1" x14ac:dyDescent="0.25">
      <c r="A8" s="15" t="s">
        <v>65</v>
      </c>
      <c r="B8" s="15" t="s">
        <v>64</v>
      </c>
      <c r="C8" s="15" t="s">
        <v>61</v>
      </c>
      <c r="D8" s="16">
        <v>814344</v>
      </c>
      <c r="E8" s="17">
        <v>45489.946088668978</v>
      </c>
      <c r="F8" s="13">
        <f t="shared" si="0"/>
        <v>26.7</v>
      </c>
      <c r="G8" s="13"/>
      <c r="H8" s="18">
        <v>26.7</v>
      </c>
      <c r="I8" s="24" t="s">
        <v>81</v>
      </c>
      <c r="J8" s="16" t="s">
        <v>82</v>
      </c>
      <c r="K8" s="15" t="s">
        <v>4</v>
      </c>
      <c r="L8" s="15" t="s">
        <v>15</v>
      </c>
      <c r="M8" s="15" t="s">
        <v>3</v>
      </c>
      <c r="N8" s="15">
        <v>6</v>
      </c>
      <c r="O8" s="15">
        <v>4</v>
      </c>
      <c r="P8" s="16">
        <v>0</v>
      </c>
      <c r="Q8" s="16">
        <v>6</v>
      </c>
      <c r="R8" s="16">
        <v>0.5</v>
      </c>
      <c r="S8" s="16">
        <v>3</v>
      </c>
      <c r="T8" s="16">
        <v>7.2</v>
      </c>
    </row>
    <row r="9" spans="1:20" s="19" customFormat="1" x14ac:dyDescent="0.25">
      <c r="A9" s="15" t="s">
        <v>65</v>
      </c>
      <c r="B9" s="15" t="s">
        <v>64</v>
      </c>
      <c r="C9" s="15" t="s">
        <v>61</v>
      </c>
      <c r="D9" s="16">
        <v>805335</v>
      </c>
      <c r="E9" s="17">
        <v>45476.621977210649</v>
      </c>
      <c r="F9" s="13">
        <f t="shared" si="0"/>
        <v>24.5</v>
      </c>
      <c r="G9" s="13"/>
      <c r="H9" s="18">
        <v>24.5</v>
      </c>
      <c r="I9" s="24" t="s">
        <v>83</v>
      </c>
      <c r="J9" s="16" t="s">
        <v>82</v>
      </c>
      <c r="K9" s="15" t="s">
        <v>20</v>
      </c>
      <c r="L9" s="15" t="s">
        <v>3</v>
      </c>
      <c r="M9" s="15" t="s">
        <v>3</v>
      </c>
      <c r="N9" s="15">
        <v>0</v>
      </c>
      <c r="O9" s="15">
        <v>0</v>
      </c>
      <c r="P9" s="16">
        <v>0</v>
      </c>
      <c r="Q9" s="16">
        <v>6</v>
      </c>
      <c r="R9" s="16">
        <v>1.5</v>
      </c>
      <c r="S9" s="16">
        <v>5</v>
      </c>
      <c r="T9" s="16">
        <v>12</v>
      </c>
    </row>
    <row r="10" spans="1:20" s="19" customFormat="1" x14ac:dyDescent="0.25">
      <c r="A10" s="1" t="s">
        <v>65</v>
      </c>
      <c r="B10" s="1" t="s">
        <v>64</v>
      </c>
      <c r="C10" s="15" t="s">
        <v>61</v>
      </c>
      <c r="D10" s="2">
        <v>813884</v>
      </c>
      <c r="E10" s="4">
        <v>45489.492859675927</v>
      </c>
      <c r="F10" s="13">
        <f t="shared" si="0"/>
        <v>18.3</v>
      </c>
      <c r="G10" s="13"/>
      <c r="H10" s="13">
        <v>18.3</v>
      </c>
      <c r="I10" s="20" t="s">
        <v>86</v>
      </c>
      <c r="J10" s="2" t="s">
        <v>82</v>
      </c>
      <c r="K10" s="1" t="s">
        <v>4</v>
      </c>
      <c r="L10" s="1" t="s">
        <v>3</v>
      </c>
      <c r="M10" s="1" t="s">
        <v>3</v>
      </c>
      <c r="N10" s="1">
        <v>0</v>
      </c>
      <c r="O10" s="1">
        <v>0</v>
      </c>
      <c r="P10" s="2">
        <v>0</v>
      </c>
      <c r="Q10" s="2">
        <v>6</v>
      </c>
      <c r="R10" s="2">
        <v>0.3</v>
      </c>
      <c r="S10" s="2">
        <v>0</v>
      </c>
      <c r="T10" s="2">
        <v>12</v>
      </c>
    </row>
    <row r="11" spans="1:20" x14ac:dyDescent="0.25">
      <c r="A11" s="1" t="s">
        <v>65</v>
      </c>
      <c r="B11" s="1" t="s">
        <v>64</v>
      </c>
      <c r="C11" s="15" t="s">
        <v>61</v>
      </c>
      <c r="D11" s="2">
        <v>813772</v>
      </c>
      <c r="E11" s="4">
        <v>45489.432531747683</v>
      </c>
      <c r="F11" s="13">
        <f t="shared" si="0"/>
        <v>18.100000000000001</v>
      </c>
      <c r="G11" s="13"/>
      <c r="H11" s="13">
        <v>18.100000000000001</v>
      </c>
      <c r="I11" s="20" t="s">
        <v>87</v>
      </c>
      <c r="J11" s="2" t="s">
        <v>82</v>
      </c>
      <c r="K11" s="1" t="s">
        <v>17</v>
      </c>
      <c r="L11" s="1" t="s">
        <v>3</v>
      </c>
      <c r="M11" s="1" t="s">
        <v>3</v>
      </c>
      <c r="N11" s="1">
        <v>0</v>
      </c>
      <c r="O11" s="1">
        <v>0</v>
      </c>
      <c r="P11" s="2">
        <v>0</v>
      </c>
      <c r="Q11" s="2">
        <v>6</v>
      </c>
      <c r="R11" s="2">
        <v>1.5</v>
      </c>
      <c r="S11" s="2">
        <v>3</v>
      </c>
      <c r="T11" s="2">
        <v>7.6</v>
      </c>
    </row>
    <row r="12" spans="1:20" x14ac:dyDescent="0.25">
      <c r="A12" s="1" t="s">
        <v>65</v>
      </c>
      <c r="B12" s="1" t="s">
        <v>64</v>
      </c>
      <c r="C12" s="15" t="s">
        <v>61</v>
      </c>
      <c r="D12" s="2">
        <v>806048</v>
      </c>
      <c r="E12" s="4">
        <v>45477.486566307867</v>
      </c>
      <c r="F12" s="13">
        <f t="shared" si="0"/>
        <v>17.100000000000001</v>
      </c>
      <c r="G12" s="13"/>
      <c r="H12" s="13">
        <v>17.100000000000001</v>
      </c>
      <c r="I12" s="20" t="s">
        <v>88</v>
      </c>
      <c r="J12" s="2" t="s">
        <v>82</v>
      </c>
      <c r="K12" s="1" t="s">
        <v>8</v>
      </c>
      <c r="L12" s="1" t="s">
        <v>3</v>
      </c>
      <c r="M12" s="1" t="s">
        <v>3</v>
      </c>
      <c r="N12" s="1">
        <v>0</v>
      </c>
      <c r="O12" s="1">
        <v>0</v>
      </c>
      <c r="P12" s="2">
        <v>0</v>
      </c>
      <c r="Q12" s="2">
        <v>6</v>
      </c>
      <c r="R12" s="2">
        <v>1.5</v>
      </c>
      <c r="S12" s="2">
        <v>3</v>
      </c>
      <c r="T12" s="2">
        <v>6.6</v>
      </c>
    </row>
    <row r="13" spans="1:20" x14ac:dyDescent="0.25">
      <c r="A13" s="1" t="s">
        <v>65</v>
      </c>
      <c r="B13" s="1" t="s">
        <v>64</v>
      </c>
      <c r="C13" s="15" t="s">
        <v>61</v>
      </c>
      <c r="D13" s="2">
        <v>813187</v>
      </c>
      <c r="E13" s="4">
        <v>45488.612568321754</v>
      </c>
      <c r="F13" s="13">
        <f t="shared" si="0"/>
        <v>16.5</v>
      </c>
      <c r="G13" s="13"/>
      <c r="H13" s="13">
        <v>16.5</v>
      </c>
      <c r="I13" s="20" t="s">
        <v>89</v>
      </c>
      <c r="J13" s="2" t="s">
        <v>82</v>
      </c>
      <c r="K13" s="1" t="s">
        <v>16</v>
      </c>
      <c r="L13" s="1" t="s">
        <v>3</v>
      </c>
      <c r="M13" s="1" t="s">
        <v>3</v>
      </c>
      <c r="N13" s="1">
        <v>0</v>
      </c>
      <c r="O13" s="1">
        <v>0</v>
      </c>
      <c r="P13" s="2">
        <v>0</v>
      </c>
      <c r="Q13" s="2">
        <v>6</v>
      </c>
      <c r="R13" s="2">
        <v>1.5</v>
      </c>
      <c r="S13" s="2">
        <v>3</v>
      </c>
      <c r="T13" s="2">
        <v>6</v>
      </c>
    </row>
    <row r="14" spans="1:20" x14ac:dyDescent="0.25">
      <c r="A14" s="1" t="s">
        <v>65</v>
      </c>
      <c r="B14" s="1" t="s">
        <v>64</v>
      </c>
      <c r="C14" s="1" t="s">
        <v>61</v>
      </c>
      <c r="D14" s="2">
        <v>804685</v>
      </c>
      <c r="E14" s="4">
        <v>45475.863562951388</v>
      </c>
      <c r="F14" s="13">
        <f t="shared" si="0"/>
        <v>13.8</v>
      </c>
      <c r="G14" s="13"/>
      <c r="H14" s="13">
        <v>13.8</v>
      </c>
      <c r="I14" s="20" t="s">
        <v>91</v>
      </c>
      <c r="J14" s="2" t="s">
        <v>82</v>
      </c>
      <c r="K14" s="1" t="s">
        <v>28</v>
      </c>
      <c r="L14" s="1" t="s">
        <v>3</v>
      </c>
      <c r="M14" s="1" t="s">
        <v>3</v>
      </c>
      <c r="N14" s="1">
        <v>0</v>
      </c>
      <c r="O14" s="1">
        <v>0</v>
      </c>
      <c r="P14" s="2">
        <v>0</v>
      </c>
      <c r="Q14" s="2">
        <v>6</v>
      </c>
      <c r="R14" s="2">
        <v>0</v>
      </c>
      <c r="S14" s="2">
        <v>3</v>
      </c>
      <c r="T14" s="2">
        <v>4.8</v>
      </c>
    </row>
    <row r="15" spans="1:20" x14ac:dyDescent="0.25">
      <c r="A15" s="1" t="s">
        <v>65</v>
      </c>
      <c r="B15" s="1" t="s">
        <v>64</v>
      </c>
      <c r="C15" s="1" t="s">
        <v>61</v>
      </c>
      <c r="D15" s="2">
        <v>808359</v>
      </c>
      <c r="E15" s="4">
        <v>45481.721118483794</v>
      </c>
      <c r="F15" s="13">
        <f t="shared" si="0"/>
        <v>9.9</v>
      </c>
      <c r="G15" s="13"/>
      <c r="H15" s="13">
        <v>9.9</v>
      </c>
      <c r="I15" s="25" t="s">
        <v>94</v>
      </c>
      <c r="J15" s="2" t="s">
        <v>82</v>
      </c>
      <c r="K15" s="1" t="s">
        <v>8</v>
      </c>
      <c r="L15" s="1" t="s">
        <v>3</v>
      </c>
      <c r="M15" s="1" t="s">
        <v>3</v>
      </c>
      <c r="N15" s="1">
        <v>0</v>
      </c>
      <c r="O15" s="1">
        <v>0</v>
      </c>
      <c r="P15" s="2">
        <v>0</v>
      </c>
      <c r="Q15" s="2">
        <v>6</v>
      </c>
      <c r="R15" s="2">
        <v>1.5</v>
      </c>
      <c r="S15" s="2">
        <v>0</v>
      </c>
      <c r="T15" s="2">
        <v>2.4</v>
      </c>
    </row>
  </sheetData>
  <sortState xmlns:xlrd2="http://schemas.microsoft.com/office/spreadsheetml/2017/richdata2" ref="A2:T15">
    <sortCondition ref="C2:C15" customList="APROVADO,REPROVADO,DESCLASSIFICADO,AUSENTE,CLASSIFICADO,CANCELADO"/>
    <sortCondition descending="1" ref="F2:F15"/>
    <sortCondition descending="1" ref="N2:N15"/>
    <sortCondition descending="1" ref="T2:T15"/>
    <sortCondition descending="1" ref="S2:S15"/>
    <sortCondition descending="1" ref="K2:K15"/>
    <sortCondition ref="E2:E15"/>
  </sortState>
  <phoneticPr fontId="8" type="noConversion"/>
  <pageMargins left="0.25" right="0.25" top="0.75" bottom="0.75" header="0.3" footer="0.3"/>
  <pageSetup scale="24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T45"/>
  <sheetViews>
    <sheetView zoomScale="80" zoomScaleNormal="80" workbookViewId="0">
      <selection activeCell="C1" sqref="C1:C1048576"/>
    </sheetView>
  </sheetViews>
  <sheetFormatPr defaultColWidth="62.28515625" defaultRowHeight="15.75" x14ac:dyDescent="0.25"/>
  <cols>
    <col min="1" max="1" width="8.140625" style="3" bestFit="1" customWidth="1"/>
    <col min="2" max="2" width="16.5703125" style="3" bestFit="1" customWidth="1"/>
    <col min="3" max="3" width="19.5703125" style="3" customWidth="1"/>
    <col min="4" max="4" width="12.42578125" style="3" bestFit="1" customWidth="1"/>
    <col min="5" max="5" width="19.7109375" style="3" customWidth="1"/>
    <col min="6" max="7" width="20.7109375" style="3" customWidth="1"/>
    <col min="8" max="8" width="16.42578125" style="14" customWidth="1"/>
    <col min="9" max="9" width="50.140625" style="23" bestFit="1" customWidth="1"/>
    <col min="10" max="10" width="28.140625" style="21" bestFit="1" customWidth="1"/>
    <col min="11" max="11" width="7.28515625" style="3" bestFit="1" customWidth="1"/>
    <col min="12" max="12" width="10.85546875" style="3" bestFit="1" customWidth="1"/>
    <col min="13" max="13" width="15.85546875" style="3" bestFit="1" customWidth="1"/>
    <col min="14" max="14" width="20" style="3" customWidth="1"/>
    <col min="15" max="15" width="33.28515625" style="3" customWidth="1"/>
    <col min="16" max="16" width="32.140625" style="3" customWidth="1"/>
    <col min="17" max="17" width="30.28515625" style="3" customWidth="1"/>
    <col min="18" max="18" width="35.28515625" style="3" customWidth="1"/>
    <col min="19" max="19" width="39.42578125" style="3" customWidth="1"/>
    <col min="20" max="20" width="42.28515625" style="3" customWidth="1"/>
    <col min="21" max="16384" width="62.28515625" style="3"/>
  </cols>
  <sheetData>
    <row r="1" spans="1:20" ht="31.5" customHeight="1" x14ac:dyDescent="0.25">
      <c r="A1" s="5" t="s">
        <v>40</v>
      </c>
      <c r="B1" s="5" t="s">
        <v>0</v>
      </c>
      <c r="C1" s="5" t="s">
        <v>38</v>
      </c>
      <c r="D1" s="5" t="s">
        <v>41</v>
      </c>
      <c r="E1" s="6" t="s">
        <v>42</v>
      </c>
      <c r="F1" s="7" t="s">
        <v>153</v>
      </c>
      <c r="G1" s="7" t="s">
        <v>154</v>
      </c>
      <c r="H1" s="7" t="s">
        <v>43</v>
      </c>
      <c r="I1" s="8" t="s">
        <v>44</v>
      </c>
      <c r="J1" s="8" t="s">
        <v>45</v>
      </c>
      <c r="K1" s="5" t="s">
        <v>1</v>
      </c>
      <c r="L1" s="5" t="s">
        <v>46</v>
      </c>
      <c r="M1" s="5" t="s">
        <v>47</v>
      </c>
      <c r="N1" s="5" t="s">
        <v>48</v>
      </c>
      <c r="O1" s="5" t="s">
        <v>49</v>
      </c>
      <c r="P1" s="5" t="s">
        <v>50</v>
      </c>
      <c r="Q1" s="5" t="s">
        <v>52</v>
      </c>
      <c r="R1" s="5" t="s">
        <v>54</v>
      </c>
      <c r="S1" s="5" t="s">
        <v>53</v>
      </c>
      <c r="T1" s="5" t="s">
        <v>51</v>
      </c>
    </row>
    <row r="2" spans="1:20" s="19" customFormat="1" x14ac:dyDescent="0.25">
      <c r="A2" s="15" t="s">
        <v>65</v>
      </c>
      <c r="B2" s="15" t="s">
        <v>64</v>
      </c>
      <c r="C2" s="15" t="s">
        <v>59</v>
      </c>
      <c r="D2" s="16">
        <v>810888</v>
      </c>
      <c r="E2" s="17">
        <v>45484.715783865737</v>
      </c>
      <c r="F2" s="18">
        <f t="shared" ref="F2:F45" si="0">G2+H2</f>
        <v>35.86</v>
      </c>
      <c r="G2" s="18">
        <v>18.46</v>
      </c>
      <c r="H2" s="18">
        <v>17.399999999999999</v>
      </c>
      <c r="I2" s="24" t="s">
        <v>100</v>
      </c>
      <c r="J2" s="33" t="s">
        <v>97</v>
      </c>
      <c r="K2" s="15" t="s">
        <v>11</v>
      </c>
      <c r="L2" s="15" t="s">
        <v>15</v>
      </c>
      <c r="M2" s="15" t="s">
        <v>3</v>
      </c>
      <c r="N2" s="15">
        <v>6</v>
      </c>
      <c r="O2" s="15">
        <v>4</v>
      </c>
      <c r="P2" s="16">
        <v>3</v>
      </c>
      <c r="Q2" s="16">
        <v>0</v>
      </c>
      <c r="R2" s="16">
        <v>0</v>
      </c>
      <c r="S2" s="16">
        <v>0</v>
      </c>
      <c r="T2" s="16">
        <v>4.4000000000000004</v>
      </c>
    </row>
    <row r="3" spans="1:20" s="19" customFormat="1" x14ac:dyDescent="0.25">
      <c r="A3" s="15" t="s">
        <v>65</v>
      </c>
      <c r="B3" s="15" t="s">
        <v>64</v>
      </c>
      <c r="C3" s="15" t="s">
        <v>59</v>
      </c>
      <c r="D3" s="16">
        <v>806141</v>
      </c>
      <c r="E3" s="17">
        <v>45477.567812476853</v>
      </c>
      <c r="F3" s="18">
        <f t="shared" si="0"/>
        <v>31.07</v>
      </c>
      <c r="G3" s="18">
        <v>19.170000000000002</v>
      </c>
      <c r="H3" s="18">
        <v>11.9</v>
      </c>
      <c r="I3" s="24" t="s">
        <v>117</v>
      </c>
      <c r="J3" s="33" t="s">
        <v>97</v>
      </c>
      <c r="K3" s="15" t="s">
        <v>32</v>
      </c>
      <c r="L3" s="15" t="s">
        <v>3</v>
      </c>
      <c r="M3" s="15" t="s">
        <v>3</v>
      </c>
      <c r="N3" s="15">
        <v>0</v>
      </c>
      <c r="O3" s="15">
        <v>0</v>
      </c>
      <c r="P3" s="16">
        <v>3</v>
      </c>
      <c r="Q3" s="16">
        <v>0</v>
      </c>
      <c r="R3" s="16">
        <v>0.5</v>
      </c>
      <c r="S3" s="16">
        <v>0</v>
      </c>
      <c r="T3" s="16">
        <v>8.4</v>
      </c>
    </row>
    <row r="4" spans="1:20" s="19" customFormat="1" x14ac:dyDescent="0.25">
      <c r="A4" s="15" t="s">
        <v>65</v>
      </c>
      <c r="B4" s="15" t="s">
        <v>64</v>
      </c>
      <c r="C4" s="15" t="s">
        <v>59</v>
      </c>
      <c r="D4" s="16">
        <v>811483</v>
      </c>
      <c r="E4" s="17">
        <v>45485.472706875</v>
      </c>
      <c r="F4" s="18">
        <f t="shared" si="0"/>
        <v>23.63</v>
      </c>
      <c r="G4" s="18">
        <v>13.43</v>
      </c>
      <c r="H4" s="18">
        <v>10.199999999999999</v>
      </c>
      <c r="I4" s="24" t="s">
        <v>121</v>
      </c>
      <c r="J4" s="33" t="s">
        <v>97</v>
      </c>
      <c r="K4" s="15" t="s">
        <v>7</v>
      </c>
      <c r="L4" s="15" t="s">
        <v>3</v>
      </c>
      <c r="M4" s="15" t="s">
        <v>3</v>
      </c>
      <c r="N4" s="15">
        <v>0</v>
      </c>
      <c r="O4" s="15">
        <v>0</v>
      </c>
      <c r="P4" s="16">
        <v>3</v>
      </c>
      <c r="Q4" s="16">
        <v>0</v>
      </c>
      <c r="R4" s="16">
        <v>0</v>
      </c>
      <c r="S4" s="16">
        <v>0</v>
      </c>
      <c r="T4" s="16">
        <v>7.2</v>
      </c>
    </row>
    <row r="5" spans="1:20" s="19" customFormat="1" x14ac:dyDescent="0.25">
      <c r="A5" s="15" t="s">
        <v>65</v>
      </c>
      <c r="B5" s="15" t="s">
        <v>64</v>
      </c>
      <c r="C5" s="15" t="s">
        <v>60</v>
      </c>
      <c r="D5" s="16">
        <v>809120</v>
      </c>
      <c r="E5" s="17">
        <v>45482.644564942129</v>
      </c>
      <c r="F5" s="18">
        <f t="shared" si="0"/>
        <v>20.6</v>
      </c>
      <c r="G5" s="18">
        <v>4.0999999999999996</v>
      </c>
      <c r="H5" s="18">
        <v>16.5</v>
      </c>
      <c r="I5" s="24" t="s">
        <v>101</v>
      </c>
      <c r="J5" s="33" t="s">
        <v>97</v>
      </c>
      <c r="K5" s="15" t="s">
        <v>9</v>
      </c>
      <c r="L5" s="15" t="s">
        <v>3</v>
      </c>
      <c r="M5" s="15" t="s">
        <v>3</v>
      </c>
      <c r="N5" s="15">
        <v>0</v>
      </c>
      <c r="O5" s="15">
        <v>0</v>
      </c>
      <c r="P5" s="16">
        <v>3</v>
      </c>
      <c r="Q5" s="16">
        <v>0</v>
      </c>
      <c r="R5" s="16">
        <v>1.5</v>
      </c>
      <c r="S5" s="16">
        <v>0</v>
      </c>
      <c r="T5" s="16">
        <v>12</v>
      </c>
    </row>
    <row r="6" spans="1:20" s="19" customFormat="1" x14ac:dyDescent="0.25">
      <c r="A6" s="15" t="s">
        <v>65</v>
      </c>
      <c r="B6" s="15" t="s">
        <v>64</v>
      </c>
      <c r="C6" s="15" t="s">
        <v>60</v>
      </c>
      <c r="D6" s="16">
        <v>805163</v>
      </c>
      <c r="E6" s="17">
        <v>45476.548519814816</v>
      </c>
      <c r="F6" s="18">
        <f t="shared" si="0"/>
        <v>17.97</v>
      </c>
      <c r="G6" s="18">
        <v>3.97</v>
      </c>
      <c r="H6" s="18">
        <v>14</v>
      </c>
      <c r="I6" s="24" t="s">
        <v>113</v>
      </c>
      <c r="J6" s="33" t="s">
        <v>97</v>
      </c>
      <c r="K6" s="15" t="s">
        <v>19</v>
      </c>
      <c r="L6" s="15" t="s">
        <v>15</v>
      </c>
      <c r="M6" s="15" t="s">
        <v>3</v>
      </c>
      <c r="N6" s="15">
        <v>6</v>
      </c>
      <c r="O6" s="15">
        <v>4</v>
      </c>
      <c r="P6" s="16">
        <v>3</v>
      </c>
      <c r="Q6" s="16">
        <v>0</v>
      </c>
      <c r="R6" s="16">
        <v>0.4</v>
      </c>
      <c r="S6" s="16">
        <v>0</v>
      </c>
      <c r="T6" s="16">
        <v>0.6</v>
      </c>
    </row>
    <row r="7" spans="1:20" s="19" customFormat="1" x14ac:dyDescent="0.25">
      <c r="A7" s="15" t="s">
        <v>65</v>
      </c>
      <c r="B7" s="15" t="s">
        <v>64</v>
      </c>
      <c r="C7" s="15" t="s">
        <v>39</v>
      </c>
      <c r="D7" s="16">
        <v>805039</v>
      </c>
      <c r="E7" s="17">
        <v>45476.447496828703</v>
      </c>
      <c r="F7" s="18">
        <f t="shared" si="0"/>
        <v>16.3</v>
      </c>
      <c r="G7" s="18"/>
      <c r="H7" s="18">
        <v>16.3</v>
      </c>
      <c r="I7" s="24" t="s">
        <v>102</v>
      </c>
      <c r="J7" s="33" t="s">
        <v>97</v>
      </c>
      <c r="K7" s="15" t="s">
        <v>33</v>
      </c>
      <c r="L7" s="15" t="s">
        <v>15</v>
      </c>
      <c r="M7" s="15" t="s">
        <v>3</v>
      </c>
      <c r="N7" s="15">
        <v>6</v>
      </c>
      <c r="O7" s="15">
        <v>4</v>
      </c>
      <c r="P7" s="16">
        <v>3</v>
      </c>
      <c r="Q7" s="16">
        <v>0</v>
      </c>
      <c r="R7" s="16">
        <v>1.5</v>
      </c>
      <c r="S7" s="16">
        <v>0</v>
      </c>
      <c r="T7" s="16">
        <v>1.8</v>
      </c>
    </row>
    <row r="8" spans="1:20" s="19" customFormat="1" x14ac:dyDescent="0.25">
      <c r="A8" s="15" t="s">
        <v>65</v>
      </c>
      <c r="B8" s="15" t="s">
        <v>64</v>
      </c>
      <c r="C8" s="15" t="s">
        <v>39</v>
      </c>
      <c r="D8" s="16">
        <v>812500</v>
      </c>
      <c r="E8" s="17">
        <v>45487.828462800921</v>
      </c>
      <c r="F8" s="18">
        <f t="shared" si="0"/>
        <v>16.200000000000003</v>
      </c>
      <c r="G8" s="18"/>
      <c r="H8" s="18">
        <v>16.200000000000003</v>
      </c>
      <c r="I8" s="24" t="s">
        <v>103</v>
      </c>
      <c r="J8" s="33" t="s">
        <v>97</v>
      </c>
      <c r="K8" s="15" t="s">
        <v>18</v>
      </c>
      <c r="L8" s="15" t="s">
        <v>15</v>
      </c>
      <c r="M8" s="15" t="s">
        <v>3</v>
      </c>
      <c r="N8" s="15">
        <v>6</v>
      </c>
      <c r="O8" s="15">
        <v>0</v>
      </c>
      <c r="P8" s="16">
        <v>3</v>
      </c>
      <c r="Q8" s="16">
        <v>0</v>
      </c>
      <c r="R8" s="16">
        <v>0.8</v>
      </c>
      <c r="S8" s="16">
        <v>0</v>
      </c>
      <c r="T8" s="16">
        <v>6.4</v>
      </c>
    </row>
    <row r="9" spans="1:20" s="19" customFormat="1" x14ac:dyDescent="0.25">
      <c r="A9" s="15" t="s">
        <v>65</v>
      </c>
      <c r="B9" s="15" t="s">
        <v>64</v>
      </c>
      <c r="C9" s="15" t="s">
        <v>39</v>
      </c>
      <c r="D9" s="16">
        <v>806503</v>
      </c>
      <c r="E9" s="17">
        <v>45477.904061249996</v>
      </c>
      <c r="F9" s="18">
        <f t="shared" si="0"/>
        <v>16.100000000000001</v>
      </c>
      <c r="G9" s="18"/>
      <c r="H9" s="18">
        <v>16.100000000000001</v>
      </c>
      <c r="I9" s="24" t="s">
        <v>104</v>
      </c>
      <c r="J9" s="33" t="s">
        <v>97</v>
      </c>
      <c r="K9" s="15" t="s">
        <v>18</v>
      </c>
      <c r="L9" s="15" t="s">
        <v>3</v>
      </c>
      <c r="M9" s="15" t="s">
        <v>3</v>
      </c>
      <c r="N9" s="15">
        <v>0</v>
      </c>
      <c r="O9" s="15">
        <v>0</v>
      </c>
      <c r="P9" s="16">
        <v>3</v>
      </c>
      <c r="Q9" s="16">
        <v>0</v>
      </c>
      <c r="R9" s="16">
        <v>1.1000000000000001</v>
      </c>
      <c r="S9" s="16">
        <v>0</v>
      </c>
      <c r="T9" s="16">
        <v>12</v>
      </c>
    </row>
    <row r="10" spans="1:20" s="19" customFormat="1" x14ac:dyDescent="0.25">
      <c r="A10" s="15" t="s">
        <v>65</v>
      </c>
      <c r="B10" s="15" t="s">
        <v>64</v>
      </c>
      <c r="C10" s="15" t="s">
        <v>39</v>
      </c>
      <c r="D10" s="16">
        <v>812507</v>
      </c>
      <c r="E10" s="17">
        <v>45487.884052511574</v>
      </c>
      <c r="F10" s="18">
        <f t="shared" si="0"/>
        <v>15.7</v>
      </c>
      <c r="G10" s="18"/>
      <c r="H10" s="18">
        <v>15.7</v>
      </c>
      <c r="I10" s="24" t="s">
        <v>105</v>
      </c>
      <c r="J10" s="33" t="s">
        <v>97</v>
      </c>
      <c r="K10" s="15" t="s">
        <v>106</v>
      </c>
      <c r="L10" s="15" t="s">
        <v>3</v>
      </c>
      <c r="M10" s="15" t="s">
        <v>3</v>
      </c>
      <c r="N10" s="15">
        <v>0</v>
      </c>
      <c r="O10" s="15">
        <v>0</v>
      </c>
      <c r="P10" s="16">
        <v>3</v>
      </c>
      <c r="Q10" s="16">
        <v>0</v>
      </c>
      <c r="R10" s="16">
        <v>0.7</v>
      </c>
      <c r="S10" s="16">
        <v>0</v>
      </c>
      <c r="T10" s="16">
        <v>12</v>
      </c>
    </row>
    <row r="11" spans="1:20" s="19" customFormat="1" x14ac:dyDescent="0.25">
      <c r="A11" s="15" t="s">
        <v>65</v>
      </c>
      <c r="B11" s="15" t="s">
        <v>64</v>
      </c>
      <c r="C11" s="15" t="s">
        <v>39</v>
      </c>
      <c r="D11" s="16">
        <v>812452</v>
      </c>
      <c r="E11" s="17">
        <v>45487.767927916662</v>
      </c>
      <c r="F11" s="18">
        <f t="shared" si="0"/>
        <v>14.7</v>
      </c>
      <c r="G11" s="18"/>
      <c r="H11" s="18">
        <v>14.7</v>
      </c>
      <c r="I11" s="24" t="s">
        <v>112</v>
      </c>
      <c r="J11" s="33" t="s">
        <v>97</v>
      </c>
      <c r="K11" s="15" t="s">
        <v>18</v>
      </c>
      <c r="L11" s="15" t="s">
        <v>3</v>
      </c>
      <c r="M11" s="15" t="s">
        <v>3</v>
      </c>
      <c r="N11" s="15">
        <v>0</v>
      </c>
      <c r="O11" s="15">
        <v>0</v>
      </c>
      <c r="P11" s="16">
        <v>3</v>
      </c>
      <c r="Q11" s="16">
        <v>0</v>
      </c>
      <c r="R11" s="16">
        <v>0.5</v>
      </c>
      <c r="S11" s="16">
        <v>3</v>
      </c>
      <c r="T11" s="16">
        <v>8.1999999999999993</v>
      </c>
    </row>
    <row r="12" spans="1:20" s="19" customFormat="1" x14ac:dyDescent="0.25">
      <c r="A12" s="15" t="s">
        <v>65</v>
      </c>
      <c r="B12" s="15" t="s">
        <v>64</v>
      </c>
      <c r="C12" s="15" t="s">
        <v>39</v>
      </c>
      <c r="D12" s="16">
        <v>805658</v>
      </c>
      <c r="E12" s="17">
        <v>45476.881584664348</v>
      </c>
      <c r="F12" s="18">
        <f t="shared" si="0"/>
        <v>12.7</v>
      </c>
      <c r="G12" s="18"/>
      <c r="H12" s="18">
        <v>12.7</v>
      </c>
      <c r="I12" s="24" t="s">
        <v>114</v>
      </c>
      <c r="J12" s="33" t="s">
        <v>97</v>
      </c>
      <c r="K12" s="15" t="s">
        <v>5</v>
      </c>
      <c r="L12" s="15" t="s">
        <v>3</v>
      </c>
      <c r="M12" s="15" t="s">
        <v>3</v>
      </c>
      <c r="N12" s="15">
        <v>0</v>
      </c>
      <c r="O12" s="15">
        <v>0</v>
      </c>
      <c r="P12" s="16">
        <v>3</v>
      </c>
      <c r="Q12" s="16">
        <v>0</v>
      </c>
      <c r="R12" s="16">
        <v>1.5</v>
      </c>
      <c r="S12" s="16">
        <v>0</v>
      </c>
      <c r="T12" s="16">
        <v>8.1999999999999993</v>
      </c>
    </row>
    <row r="13" spans="1:20" s="19" customFormat="1" x14ac:dyDescent="0.25">
      <c r="A13" s="15" t="s">
        <v>65</v>
      </c>
      <c r="B13" s="15" t="s">
        <v>64</v>
      </c>
      <c r="C13" s="15" t="s">
        <v>39</v>
      </c>
      <c r="D13" s="16">
        <v>809429</v>
      </c>
      <c r="E13" s="17">
        <v>45483.013828726849</v>
      </c>
      <c r="F13" s="18">
        <f t="shared" si="0"/>
        <v>12.1</v>
      </c>
      <c r="G13" s="18"/>
      <c r="H13" s="18">
        <v>12.1</v>
      </c>
      <c r="I13" s="24" t="s">
        <v>116</v>
      </c>
      <c r="J13" s="33" t="s">
        <v>97</v>
      </c>
      <c r="K13" s="15" t="s">
        <v>23</v>
      </c>
      <c r="L13" s="15" t="s">
        <v>3</v>
      </c>
      <c r="M13" s="15" t="s">
        <v>3</v>
      </c>
      <c r="N13" s="15">
        <v>0</v>
      </c>
      <c r="O13" s="15">
        <v>0</v>
      </c>
      <c r="P13" s="16">
        <v>3</v>
      </c>
      <c r="Q13" s="16">
        <v>0</v>
      </c>
      <c r="R13" s="16">
        <v>1.5</v>
      </c>
      <c r="S13" s="16">
        <v>0</v>
      </c>
      <c r="T13" s="16">
        <v>7.6</v>
      </c>
    </row>
    <row r="14" spans="1:20" s="19" customFormat="1" x14ac:dyDescent="0.25">
      <c r="A14" s="15" t="s">
        <v>65</v>
      </c>
      <c r="B14" s="15" t="s">
        <v>64</v>
      </c>
      <c r="C14" s="15" t="s">
        <v>39</v>
      </c>
      <c r="D14" s="16">
        <v>810662</v>
      </c>
      <c r="E14" s="17">
        <v>45484.543110393519</v>
      </c>
      <c r="F14" s="18">
        <f t="shared" si="0"/>
        <v>11.600000000000001</v>
      </c>
      <c r="G14" s="18"/>
      <c r="H14" s="18">
        <v>11.600000000000001</v>
      </c>
      <c r="I14" s="24" t="s">
        <v>118</v>
      </c>
      <c r="J14" s="33" t="s">
        <v>97</v>
      </c>
      <c r="K14" s="15" t="s">
        <v>16</v>
      </c>
      <c r="L14" s="15" t="s">
        <v>3</v>
      </c>
      <c r="M14" s="15" t="s">
        <v>3</v>
      </c>
      <c r="N14" s="15">
        <v>0</v>
      </c>
      <c r="O14" s="15">
        <v>0</v>
      </c>
      <c r="P14" s="16">
        <v>3</v>
      </c>
      <c r="Q14" s="16">
        <v>0</v>
      </c>
      <c r="R14" s="16">
        <v>0.2</v>
      </c>
      <c r="S14" s="16">
        <v>0</v>
      </c>
      <c r="T14" s="16">
        <v>8.4</v>
      </c>
    </row>
    <row r="15" spans="1:20" s="19" customFormat="1" x14ac:dyDescent="0.25">
      <c r="A15" s="15" t="s">
        <v>65</v>
      </c>
      <c r="B15" s="15" t="s">
        <v>64</v>
      </c>
      <c r="C15" s="15" t="s">
        <v>39</v>
      </c>
      <c r="D15" s="16">
        <v>804664</v>
      </c>
      <c r="E15" s="17">
        <v>45475.825894004629</v>
      </c>
      <c r="F15" s="18">
        <f t="shared" si="0"/>
        <v>11.200000000000001</v>
      </c>
      <c r="G15" s="18"/>
      <c r="H15" s="18">
        <v>11.200000000000001</v>
      </c>
      <c r="I15" s="24" t="s">
        <v>119</v>
      </c>
      <c r="J15" s="33" t="s">
        <v>97</v>
      </c>
      <c r="K15" s="15" t="s">
        <v>21</v>
      </c>
      <c r="L15" s="15" t="s">
        <v>15</v>
      </c>
      <c r="M15" s="15" t="s">
        <v>3</v>
      </c>
      <c r="N15" s="15">
        <v>6</v>
      </c>
      <c r="O15" s="15">
        <v>0</v>
      </c>
      <c r="P15" s="16">
        <v>3</v>
      </c>
      <c r="Q15" s="16">
        <v>0</v>
      </c>
      <c r="R15" s="16">
        <v>0.4</v>
      </c>
      <c r="S15" s="16">
        <v>0</v>
      </c>
      <c r="T15" s="16">
        <v>1.8</v>
      </c>
    </row>
    <row r="16" spans="1:20" s="19" customFormat="1" x14ac:dyDescent="0.25">
      <c r="A16" s="15" t="s">
        <v>65</v>
      </c>
      <c r="B16" s="15" t="s">
        <v>64</v>
      </c>
      <c r="C16" s="15" t="s">
        <v>39</v>
      </c>
      <c r="D16" s="16">
        <v>807338</v>
      </c>
      <c r="E16" s="17">
        <v>45479.594338576389</v>
      </c>
      <c r="F16" s="18">
        <f t="shared" si="0"/>
        <v>8.1</v>
      </c>
      <c r="G16" s="18"/>
      <c r="H16" s="18">
        <v>8.1</v>
      </c>
      <c r="I16" s="24" t="s">
        <v>122</v>
      </c>
      <c r="J16" s="33" t="s">
        <v>97</v>
      </c>
      <c r="K16" s="15" t="s">
        <v>8</v>
      </c>
      <c r="L16" s="15" t="s">
        <v>3</v>
      </c>
      <c r="M16" s="15" t="s">
        <v>3</v>
      </c>
      <c r="N16" s="15">
        <v>0</v>
      </c>
      <c r="O16" s="15">
        <v>0</v>
      </c>
      <c r="P16" s="16">
        <v>3</v>
      </c>
      <c r="Q16" s="16">
        <v>0</v>
      </c>
      <c r="R16" s="16">
        <v>1.5</v>
      </c>
      <c r="S16" s="16">
        <v>0</v>
      </c>
      <c r="T16" s="16">
        <v>3.6</v>
      </c>
    </row>
    <row r="17" spans="1:20" s="19" customFormat="1" x14ac:dyDescent="0.25">
      <c r="A17" s="15" t="s">
        <v>65</v>
      </c>
      <c r="B17" s="15" t="s">
        <v>64</v>
      </c>
      <c r="C17" s="15" t="s">
        <v>39</v>
      </c>
      <c r="D17" s="16">
        <v>814321</v>
      </c>
      <c r="E17" s="17">
        <v>45489.847279166665</v>
      </c>
      <c r="F17" s="18">
        <f t="shared" si="0"/>
        <v>4.2</v>
      </c>
      <c r="G17" s="18"/>
      <c r="H17" s="18">
        <v>4.2</v>
      </c>
      <c r="I17" s="24" t="s">
        <v>135</v>
      </c>
      <c r="J17" s="33" t="s">
        <v>97</v>
      </c>
      <c r="K17" s="15" t="s">
        <v>7</v>
      </c>
      <c r="L17" s="15" t="s">
        <v>3</v>
      </c>
      <c r="M17" s="15" t="s">
        <v>3</v>
      </c>
      <c r="N17" s="15">
        <v>0</v>
      </c>
      <c r="O17" s="15">
        <v>0</v>
      </c>
      <c r="P17" s="16">
        <v>3</v>
      </c>
      <c r="Q17" s="16">
        <v>0</v>
      </c>
      <c r="R17" s="16">
        <v>0.6</v>
      </c>
      <c r="S17" s="16">
        <v>0</v>
      </c>
      <c r="T17" s="16">
        <v>0.6</v>
      </c>
    </row>
    <row r="18" spans="1:20" s="19" customFormat="1" x14ac:dyDescent="0.25">
      <c r="A18" s="15" t="s">
        <v>65</v>
      </c>
      <c r="B18" s="15" t="s">
        <v>64</v>
      </c>
      <c r="C18" s="15" t="s">
        <v>39</v>
      </c>
      <c r="D18" s="16">
        <v>811534</v>
      </c>
      <c r="E18" s="17">
        <v>45485.48425163194</v>
      </c>
      <c r="F18" s="18">
        <f t="shared" si="0"/>
        <v>3.8</v>
      </c>
      <c r="G18" s="18"/>
      <c r="H18" s="18">
        <v>3.8</v>
      </c>
      <c r="I18" s="24" t="s">
        <v>139</v>
      </c>
      <c r="J18" s="33" t="s">
        <v>97</v>
      </c>
      <c r="K18" s="15" t="s">
        <v>18</v>
      </c>
      <c r="L18" s="15" t="s">
        <v>3</v>
      </c>
      <c r="M18" s="15" t="s">
        <v>3</v>
      </c>
      <c r="N18" s="15">
        <v>0</v>
      </c>
      <c r="O18" s="15">
        <v>0</v>
      </c>
      <c r="P18" s="16">
        <v>3</v>
      </c>
      <c r="Q18" s="16">
        <v>0</v>
      </c>
      <c r="R18" s="16">
        <v>0.4</v>
      </c>
      <c r="S18" s="16">
        <v>0</v>
      </c>
      <c r="T18" s="16">
        <v>0.4</v>
      </c>
    </row>
    <row r="19" spans="1:20" x14ac:dyDescent="0.25">
      <c r="A19" s="1" t="s">
        <v>65</v>
      </c>
      <c r="B19" s="1" t="s">
        <v>64</v>
      </c>
      <c r="C19" s="1" t="s">
        <v>61</v>
      </c>
      <c r="D19" s="2">
        <v>809265</v>
      </c>
      <c r="E19" s="4">
        <v>45482.767929756941</v>
      </c>
      <c r="F19" s="13">
        <f t="shared" si="0"/>
        <v>25</v>
      </c>
      <c r="G19" s="13"/>
      <c r="H19" s="13">
        <v>25</v>
      </c>
      <c r="I19" s="20" t="s">
        <v>96</v>
      </c>
      <c r="J19" s="22" t="s">
        <v>97</v>
      </c>
      <c r="K19" s="1" t="s">
        <v>22</v>
      </c>
      <c r="L19" s="1" t="s">
        <v>15</v>
      </c>
      <c r="M19" s="1" t="s">
        <v>3</v>
      </c>
      <c r="N19" s="1">
        <v>6</v>
      </c>
      <c r="O19" s="1">
        <v>4</v>
      </c>
      <c r="P19" s="2">
        <v>3</v>
      </c>
      <c r="Q19" s="2">
        <v>0</v>
      </c>
      <c r="R19" s="2">
        <v>0</v>
      </c>
      <c r="S19" s="2">
        <v>0</v>
      </c>
      <c r="T19" s="2">
        <v>12</v>
      </c>
    </row>
    <row r="20" spans="1:20" x14ac:dyDescent="0.25">
      <c r="A20" s="1" t="s">
        <v>65</v>
      </c>
      <c r="B20" s="1" t="s">
        <v>64</v>
      </c>
      <c r="C20" s="1" t="s">
        <v>61</v>
      </c>
      <c r="D20" s="2">
        <v>808488</v>
      </c>
      <c r="E20" s="4">
        <v>45481.852101296296</v>
      </c>
      <c r="F20" s="13">
        <f t="shared" si="0"/>
        <v>19.5</v>
      </c>
      <c r="G20" s="13"/>
      <c r="H20" s="13">
        <v>19.5</v>
      </c>
      <c r="I20" s="20" t="s">
        <v>98</v>
      </c>
      <c r="J20" s="22" t="s">
        <v>97</v>
      </c>
      <c r="K20" s="1" t="s">
        <v>8</v>
      </c>
      <c r="L20" s="1" t="s">
        <v>15</v>
      </c>
      <c r="M20" s="1" t="s">
        <v>3</v>
      </c>
      <c r="N20" s="1">
        <v>6</v>
      </c>
      <c r="O20" s="1">
        <v>4</v>
      </c>
      <c r="P20" s="2">
        <v>3</v>
      </c>
      <c r="Q20" s="2">
        <v>0</v>
      </c>
      <c r="R20" s="2">
        <v>0.5</v>
      </c>
      <c r="S20" s="2">
        <v>0</v>
      </c>
      <c r="T20" s="2">
        <v>6</v>
      </c>
    </row>
    <row r="21" spans="1:20" x14ac:dyDescent="0.25">
      <c r="A21" s="1" t="s">
        <v>65</v>
      </c>
      <c r="B21" s="1" t="s">
        <v>64</v>
      </c>
      <c r="C21" s="1" t="s">
        <v>61</v>
      </c>
      <c r="D21" s="2">
        <v>807312</v>
      </c>
      <c r="E21" s="4">
        <v>45479.475605115738</v>
      </c>
      <c r="F21" s="13">
        <f t="shared" si="0"/>
        <v>19.5</v>
      </c>
      <c r="G21" s="13"/>
      <c r="H21" s="13">
        <v>19.5</v>
      </c>
      <c r="I21" s="20" t="s">
        <v>99</v>
      </c>
      <c r="J21" s="22" t="s">
        <v>97</v>
      </c>
      <c r="K21" s="1" t="s">
        <v>19</v>
      </c>
      <c r="L21" s="1" t="s">
        <v>3</v>
      </c>
      <c r="M21" s="1" t="s">
        <v>3</v>
      </c>
      <c r="N21" s="1">
        <v>0</v>
      </c>
      <c r="O21" s="1">
        <v>0</v>
      </c>
      <c r="P21" s="2">
        <v>3</v>
      </c>
      <c r="Q21" s="2">
        <v>0</v>
      </c>
      <c r="R21" s="2">
        <v>1.5</v>
      </c>
      <c r="S21" s="2">
        <v>3</v>
      </c>
      <c r="T21" s="2">
        <v>12</v>
      </c>
    </row>
    <row r="22" spans="1:20" x14ac:dyDescent="0.25">
      <c r="A22" s="1" t="s">
        <v>65</v>
      </c>
      <c r="B22" s="1" t="s">
        <v>64</v>
      </c>
      <c r="C22" s="1" t="s">
        <v>61</v>
      </c>
      <c r="D22" s="2">
        <v>812501</v>
      </c>
      <c r="E22" s="4">
        <v>45487.842196921294</v>
      </c>
      <c r="F22" s="13">
        <f t="shared" si="0"/>
        <v>15.7</v>
      </c>
      <c r="G22" s="13"/>
      <c r="H22" s="13">
        <v>15.7</v>
      </c>
      <c r="I22" s="20" t="s">
        <v>107</v>
      </c>
      <c r="J22" s="22" t="s">
        <v>97</v>
      </c>
      <c r="K22" s="1" t="s">
        <v>16</v>
      </c>
      <c r="L22" s="1" t="s">
        <v>3</v>
      </c>
      <c r="M22" s="1" t="s">
        <v>3</v>
      </c>
      <c r="N22" s="1">
        <v>0</v>
      </c>
      <c r="O22" s="1">
        <v>0</v>
      </c>
      <c r="P22" s="2">
        <v>3</v>
      </c>
      <c r="Q22" s="2">
        <v>0</v>
      </c>
      <c r="R22" s="2">
        <v>0.7</v>
      </c>
      <c r="S22" s="2">
        <v>0</v>
      </c>
      <c r="T22" s="2">
        <v>12</v>
      </c>
    </row>
    <row r="23" spans="1:20" x14ac:dyDescent="0.25">
      <c r="A23" s="1" t="s">
        <v>65</v>
      </c>
      <c r="B23" s="1" t="s">
        <v>64</v>
      </c>
      <c r="C23" s="1" t="s">
        <v>61</v>
      </c>
      <c r="D23" s="2">
        <v>813943</v>
      </c>
      <c r="E23" s="4">
        <v>45489.551581793981</v>
      </c>
      <c r="F23" s="13">
        <f t="shared" si="0"/>
        <v>15.5</v>
      </c>
      <c r="G23" s="13"/>
      <c r="H23" s="13">
        <v>15.5</v>
      </c>
      <c r="I23" s="20" t="s">
        <v>108</v>
      </c>
      <c r="J23" s="22" t="s">
        <v>97</v>
      </c>
      <c r="K23" s="1" t="s">
        <v>6</v>
      </c>
      <c r="L23" s="1" t="s">
        <v>3</v>
      </c>
      <c r="M23" s="1" t="s">
        <v>3</v>
      </c>
      <c r="N23" s="1">
        <v>0</v>
      </c>
      <c r="O23" s="1">
        <v>0</v>
      </c>
      <c r="P23" s="2">
        <v>3</v>
      </c>
      <c r="Q23" s="2">
        <v>0</v>
      </c>
      <c r="R23" s="2">
        <v>0.5</v>
      </c>
      <c r="S23" s="2">
        <v>0</v>
      </c>
      <c r="T23" s="2">
        <v>12</v>
      </c>
    </row>
    <row r="24" spans="1:20" x14ac:dyDescent="0.25">
      <c r="A24" s="1" t="s">
        <v>65</v>
      </c>
      <c r="B24" s="1" t="s">
        <v>64</v>
      </c>
      <c r="C24" s="1" t="s">
        <v>61</v>
      </c>
      <c r="D24" s="2">
        <v>812502</v>
      </c>
      <c r="E24" s="4">
        <v>45487.843684340274</v>
      </c>
      <c r="F24" s="13">
        <f t="shared" si="0"/>
        <v>15.4</v>
      </c>
      <c r="G24" s="13"/>
      <c r="H24" s="13">
        <v>15.4</v>
      </c>
      <c r="I24" s="20" t="s">
        <v>109</v>
      </c>
      <c r="J24" s="22" t="s">
        <v>97</v>
      </c>
      <c r="K24" s="1" t="s">
        <v>106</v>
      </c>
      <c r="L24" s="1" t="s">
        <v>3</v>
      </c>
      <c r="M24" s="1" t="s">
        <v>3</v>
      </c>
      <c r="N24" s="1">
        <v>0</v>
      </c>
      <c r="O24" s="1">
        <v>0</v>
      </c>
      <c r="P24" s="2">
        <v>3</v>
      </c>
      <c r="Q24" s="2">
        <v>0</v>
      </c>
      <c r="R24" s="2">
        <v>0.4</v>
      </c>
      <c r="S24" s="2">
        <v>0</v>
      </c>
      <c r="T24" s="2">
        <v>12</v>
      </c>
    </row>
    <row r="25" spans="1:20" x14ac:dyDescent="0.25">
      <c r="A25" s="1" t="s">
        <v>65</v>
      </c>
      <c r="B25" s="1" t="s">
        <v>64</v>
      </c>
      <c r="C25" s="1" t="s">
        <v>61</v>
      </c>
      <c r="D25" s="2">
        <v>808924</v>
      </c>
      <c r="E25" s="4">
        <v>45482.516329710648</v>
      </c>
      <c r="F25" s="13">
        <f t="shared" si="0"/>
        <v>15.399999999999999</v>
      </c>
      <c r="G25" s="13"/>
      <c r="H25" s="13">
        <v>15.399999999999999</v>
      </c>
      <c r="I25" s="20" t="s">
        <v>110</v>
      </c>
      <c r="J25" s="22" t="s">
        <v>97</v>
      </c>
      <c r="K25" s="1" t="s">
        <v>9</v>
      </c>
      <c r="L25" s="1" t="s">
        <v>15</v>
      </c>
      <c r="M25" s="1" t="s">
        <v>3</v>
      </c>
      <c r="N25" s="1">
        <v>6</v>
      </c>
      <c r="O25" s="1">
        <v>4</v>
      </c>
      <c r="P25" s="2">
        <v>3</v>
      </c>
      <c r="Q25" s="2">
        <v>0</v>
      </c>
      <c r="R25" s="2">
        <v>1.2</v>
      </c>
      <c r="S25" s="2">
        <v>0</v>
      </c>
      <c r="T25" s="2">
        <v>1.2</v>
      </c>
    </row>
    <row r="26" spans="1:20" x14ac:dyDescent="0.25">
      <c r="A26" s="1" t="s">
        <v>65</v>
      </c>
      <c r="B26" s="1" t="s">
        <v>64</v>
      </c>
      <c r="C26" s="1" t="s">
        <v>61</v>
      </c>
      <c r="D26" s="2">
        <v>813114</v>
      </c>
      <c r="E26" s="4">
        <v>45488.559135844902</v>
      </c>
      <c r="F26" s="13">
        <f t="shared" si="0"/>
        <v>14.8</v>
      </c>
      <c r="G26" s="13"/>
      <c r="H26" s="13">
        <v>14.8</v>
      </c>
      <c r="I26" s="20" t="s">
        <v>111</v>
      </c>
      <c r="J26" s="22" t="s">
        <v>97</v>
      </c>
      <c r="K26" s="1" t="s">
        <v>28</v>
      </c>
      <c r="L26" s="1" t="s">
        <v>3</v>
      </c>
      <c r="M26" s="1" t="s">
        <v>3</v>
      </c>
      <c r="N26" s="1">
        <v>0</v>
      </c>
      <c r="O26" s="1">
        <v>0</v>
      </c>
      <c r="P26" s="2">
        <v>3</v>
      </c>
      <c r="Q26" s="2">
        <v>0</v>
      </c>
      <c r="R26" s="2">
        <v>0.4</v>
      </c>
      <c r="S26" s="2">
        <v>3</v>
      </c>
      <c r="T26" s="2">
        <v>8.4</v>
      </c>
    </row>
    <row r="27" spans="1:20" x14ac:dyDescent="0.25">
      <c r="A27" s="1" t="s">
        <v>65</v>
      </c>
      <c r="B27" s="1" t="s">
        <v>64</v>
      </c>
      <c r="C27" s="1" t="s">
        <v>61</v>
      </c>
      <c r="D27" s="2">
        <v>810097</v>
      </c>
      <c r="E27" s="4">
        <v>45483.730783553241</v>
      </c>
      <c r="F27" s="13">
        <f t="shared" si="0"/>
        <v>14.1</v>
      </c>
      <c r="G27" s="13"/>
      <c r="H27" s="13">
        <v>14.1</v>
      </c>
      <c r="I27" s="20" t="s">
        <v>31</v>
      </c>
      <c r="J27" s="22" t="s">
        <v>97</v>
      </c>
      <c r="K27" s="1" t="s">
        <v>17</v>
      </c>
      <c r="L27" s="1" t="s">
        <v>3</v>
      </c>
      <c r="M27" s="1" t="s">
        <v>3</v>
      </c>
      <c r="N27" s="1">
        <v>0</v>
      </c>
      <c r="O27" s="1">
        <v>0</v>
      </c>
      <c r="P27" s="2">
        <v>3</v>
      </c>
      <c r="Q27" s="2">
        <v>0</v>
      </c>
      <c r="R27" s="2">
        <v>1.5</v>
      </c>
      <c r="S27" s="2">
        <v>0</v>
      </c>
      <c r="T27" s="2">
        <v>9.6</v>
      </c>
    </row>
    <row r="28" spans="1:20" x14ac:dyDescent="0.25">
      <c r="A28" s="1" t="s">
        <v>65</v>
      </c>
      <c r="B28" s="1" t="s">
        <v>64</v>
      </c>
      <c r="C28" s="1" t="s">
        <v>61</v>
      </c>
      <c r="D28" s="2">
        <v>807405</v>
      </c>
      <c r="E28" s="4">
        <v>45479.853773043978</v>
      </c>
      <c r="F28" s="13">
        <f t="shared" si="0"/>
        <v>12.6</v>
      </c>
      <c r="G28" s="13"/>
      <c r="H28" s="13">
        <v>12.6</v>
      </c>
      <c r="I28" s="20" t="s">
        <v>115</v>
      </c>
      <c r="J28" s="22" t="s">
        <v>97</v>
      </c>
      <c r="K28" s="1" t="s">
        <v>13</v>
      </c>
      <c r="L28" s="1" t="s">
        <v>3</v>
      </c>
      <c r="M28" s="1" t="s">
        <v>3</v>
      </c>
      <c r="N28" s="1">
        <v>0</v>
      </c>
      <c r="O28" s="1">
        <v>0</v>
      </c>
      <c r="P28" s="2">
        <v>3</v>
      </c>
      <c r="Q28" s="2">
        <v>0</v>
      </c>
      <c r="R28" s="2">
        <v>0</v>
      </c>
      <c r="S28" s="2">
        <v>0</v>
      </c>
      <c r="T28" s="2">
        <v>9.6</v>
      </c>
    </row>
    <row r="29" spans="1:20" x14ac:dyDescent="0.25">
      <c r="A29" s="1" t="s">
        <v>65</v>
      </c>
      <c r="B29" s="1" t="s">
        <v>64</v>
      </c>
      <c r="C29" s="1" t="s">
        <v>61</v>
      </c>
      <c r="D29" s="2">
        <v>811845</v>
      </c>
      <c r="E29" s="4">
        <v>45485.667758495365</v>
      </c>
      <c r="F29" s="13">
        <f t="shared" si="0"/>
        <v>11.2</v>
      </c>
      <c r="G29" s="13"/>
      <c r="H29" s="13">
        <v>11.2</v>
      </c>
      <c r="I29" s="20" t="s">
        <v>120</v>
      </c>
      <c r="J29" s="22" t="s">
        <v>97</v>
      </c>
      <c r="K29" s="1" t="s">
        <v>20</v>
      </c>
      <c r="L29" s="1" t="s">
        <v>15</v>
      </c>
      <c r="M29" s="1" t="s">
        <v>3</v>
      </c>
      <c r="N29" s="1">
        <v>6</v>
      </c>
      <c r="O29" s="1">
        <v>0</v>
      </c>
      <c r="P29" s="2">
        <v>3</v>
      </c>
      <c r="Q29" s="2">
        <v>0</v>
      </c>
      <c r="R29" s="2">
        <v>0.2</v>
      </c>
      <c r="S29" s="2">
        <v>0</v>
      </c>
      <c r="T29" s="2">
        <v>2</v>
      </c>
    </row>
    <row r="30" spans="1:20" x14ac:dyDescent="0.25">
      <c r="A30" s="1" t="s">
        <v>65</v>
      </c>
      <c r="B30" s="1" t="s">
        <v>64</v>
      </c>
      <c r="C30" s="1" t="s">
        <v>61</v>
      </c>
      <c r="D30" s="2">
        <v>812521</v>
      </c>
      <c r="E30" s="4">
        <v>45487.946479398146</v>
      </c>
      <c r="F30" s="13">
        <f t="shared" si="0"/>
        <v>8</v>
      </c>
      <c r="G30" s="13"/>
      <c r="H30" s="13">
        <v>8</v>
      </c>
      <c r="I30" s="20" t="s">
        <v>123</v>
      </c>
      <c r="J30" s="22" t="s">
        <v>97</v>
      </c>
      <c r="K30" s="1" t="s">
        <v>25</v>
      </c>
      <c r="L30" s="1" t="s">
        <v>3</v>
      </c>
      <c r="M30" s="1" t="s">
        <v>3</v>
      </c>
      <c r="N30" s="1">
        <v>0</v>
      </c>
      <c r="O30" s="1">
        <v>0</v>
      </c>
      <c r="P30" s="2">
        <v>3</v>
      </c>
      <c r="Q30" s="2">
        <v>0</v>
      </c>
      <c r="R30" s="2">
        <v>0.2</v>
      </c>
      <c r="S30" s="2">
        <v>0</v>
      </c>
      <c r="T30" s="2">
        <v>4.8</v>
      </c>
    </row>
    <row r="31" spans="1:20" x14ac:dyDescent="0.25">
      <c r="A31" s="1" t="s">
        <v>65</v>
      </c>
      <c r="B31" s="1" t="s">
        <v>64</v>
      </c>
      <c r="C31" s="1" t="s">
        <v>61</v>
      </c>
      <c r="D31" s="2">
        <v>805173</v>
      </c>
      <c r="E31" s="4">
        <v>45476.561703784719</v>
      </c>
      <c r="F31" s="13">
        <f t="shared" si="0"/>
        <v>7.8000000000000007</v>
      </c>
      <c r="G31" s="13"/>
      <c r="H31" s="13">
        <v>7.8000000000000007</v>
      </c>
      <c r="I31" s="20" t="s">
        <v>124</v>
      </c>
      <c r="J31" s="22" t="s">
        <v>97</v>
      </c>
      <c r="K31" s="1" t="s">
        <v>32</v>
      </c>
      <c r="L31" s="1" t="s">
        <v>3</v>
      </c>
      <c r="M31" s="1" t="s">
        <v>3</v>
      </c>
      <c r="N31" s="1">
        <v>0</v>
      </c>
      <c r="O31" s="1">
        <v>0</v>
      </c>
      <c r="P31" s="2">
        <v>3</v>
      </c>
      <c r="Q31" s="2">
        <v>0</v>
      </c>
      <c r="R31" s="2">
        <v>1.4</v>
      </c>
      <c r="S31" s="2">
        <v>3</v>
      </c>
      <c r="T31" s="2">
        <v>0.4</v>
      </c>
    </row>
    <row r="32" spans="1:20" x14ac:dyDescent="0.25">
      <c r="A32" s="1" t="s">
        <v>65</v>
      </c>
      <c r="B32" s="1" t="s">
        <v>64</v>
      </c>
      <c r="C32" s="1" t="s">
        <v>61</v>
      </c>
      <c r="D32" s="2">
        <v>809194</v>
      </c>
      <c r="E32" s="4">
        <v>45482.698050439816</v>
      </c>
      <c r="F32" s="13">
        <f t="shared" si="0"/>
        <v>7.6</v>
      </c>
      <c r="G32" s="13"/>
      <c r="H32" s="13">
        <v>7.6</v>
      </c>
      <c r="I32" s="20" t="s">
        <v>125</v>
      </c>
      <c r="J32" s="22" t="s">
        <v>97</v>
      </c>
      <c r="K32" s="1" t="s">
        <v>23</v>
      </c>
      <c r="L32" s="1" t="s">
        <v>3</v>
      </c>
      <c r="M32" s="1" t="s">
        <v>3</v>
      </c>
      <c r="N32" s="1">
        <v>0</v>
      </c>
      <c r="O32" s="1">
        <v>0</v>
      </c>
      <c r="P32" s="2">
        <v>3</v>
      </c>
      <c r="Q32" s="2">
        <v>0</v>
      </c>
      <c r="R32" s="2">
        <v>0</v>
      </c>
      <c r="S32" s="2">
        <v>0</v>
      </c>
      <c r="T32" s="2">
        <v>4.5999999999999996</v>
      </c>
    </row>
    <row r="33" spans="1:20" x14ac:dyDescent="0.25">
      <c r="A33" s="1" t="s">
        <v>65</v>
      </c>
      <c r="B33" s="1" t="s">
        <v>64</v>
      </c>
      <c r="C33" s="1" t="s">
        <v>61</v>
      </c>
      <c r="D33" s="2">
        <v>805910</v>
      </c>
      <c r="E33" s="4">
        <v>45477.412911157408</v>
      </c>
      <c r="F33" s="13">
        <f t="shared" si="0"/>
        <v>7.3</v>
      </c>
      <c r="G33" s="13"/>
      <c r="H33" s="13">
        <v>7.3</v>
      </c>
      <c r="I33" s="20" t="s">
        <v>126</v>
      </c>
      <c r="J33" s="22" t="s">
        <v>97</v>
      </c>
      <c r="K33" s="1" t="s">
        <v>23</v>
      </c>
      <c r="L33" s="1" t="s">
        <v>3</v>
      </c>
      <c r="M33" s="1" t="s">
        <v>3</v>
      </c>
      <c r="N33" s="1">
        <v>0</v>
      </c>
      <c r="O33" s="1">
        <v>0</v>
      </c>
      <c r="P33" s="2">
        <v>3</v>
      </c>
      <c r="Q33" s="2">
        <v>0</v>
      </c>
      <c r="R33" s="2">
        <v>0.5</v>
      </c>
      <c r="S33" s="2">
        <v>0</v>
      </c>
      <c r="T33" s="2">
        <v>3.8</v>
      </c>
    </row>
    <row r="34" spans="1:20" x14ac:dyDescent="0.25">
      <c r="A34" s="1" t="s">
        <v>65</v>
      </c>
      <c r="B34" s="1" t="s">
        <v>64</v>
      </c>
      <c r="C34" s="1" t="s">
        <v>61</v>
      </c>
      <c r="D34" s="2">
        <v>805137</v>
      </c>
      <c r="E34" s="4">
        <v>45476.510859768518</v>
      </c>
      <c r="F34" s="13">
        <f t="shared" si="0"/>
        <v>5.9</v>
      </c>
      <c r="G34" s="13"/>
      <c r="H34" s="13">
        <v>5.9</v>
      </c>
      <c r="I34" s="20" t="s">
        <v>127</v>
      </c>
      <c r="J34" s="22" t="s">
        <v>97</v>
      </c>
      <c r="K34" s="1" t="s">
        <v>10</v>
      </c>
      <c r="L34" s="1" t="s">
        <v>3</v>
      </c>
      <c r="M34" s="1" t="s">
        <v>3</v>
      </c>
      <c r="N34" s="1">
        <v>0</v>
      </c>
      <c r="O34" s="1">
        <v>0</v>
      </c>
      <c r="P34" s="2">
        <v>3</v>
      </c>
      <c r="Q34" s="2">
        <v>0</v>
      </c>
      <c r="R34" s="2">
        <v>1.3</v>
      </c>
      <c r="S34" s="2">
        <v>0</v>
      </c>
      <c r="T34" s="2">
        <v>1.6</v>
      </c>
    </row>
    <row r="35" spans="1:20" x14ac:dyDescent="0.25">
      <c r="A35" s="1" t="s">
        <v>65</v>
      </c>
      <c r="B35" s="1" t="s">
        <v>64</v>
      </c>
      <c r="C35" s="1" t="s">
        <v>61</v>
      </c>
      <c r="D35" s="2">
        <v>805134</v>
      </c>
      <c r="E35" s="4">
        <v>45476.508974097218</v>
      </c>
      <c r="F35" s="13">
        <f t="shared" si="0"/>
        <v>5.7</v>
      </c>
      <c r="G35" s="13"/>
      <c r="H35" s="13">
        <v>5.7</v>
      </c>
      <c r="I35" s="20" t="s">
        <v>128</v>
      </c>
      <c r="J35" s="22" t="s">
        <v>97</v>
      </c>
      <c r="K35" s="1" t="s">
        <v>19</v>
      </c>
      <c r="L35" s="1" t="s">
        <v>3</v>
      </c>
      <c r="M35" s="1" t="s">
        <v>3</v>
      </c>
      <c r="N35" s="1">
        <v>0</v>
      </c>
      <c r="O35" s="1">
        <v>0</v>
      </c>
      <c r="P35" s="2">
        <v>3</v>
      </c>
      <c r="Q35" s="2">
        <v>0</v>
      </c>
      <c r="R35" s="2">
        <v>1.5</v>
      </c>
      <c r="S35" s="2">
        <v>0</v>
      </c>
      <c r="T35" s="2">
        <v>1.2</v>
      </c>
    </row>
    <row r="36" spans="1:20" x14ac:dyDescent="0.25">
      <c r="A36" s="1" t="s">
        <v>65</v>
      </c>
      <c r="B36" s="1" t="s">
        <v>64</v>
      </c>
      <c r="C36" s="1" t="s">
        <v>61</v>
      </c>
      <c r="D36" s="2">
        <v>804676</v>
      </c>
      <c r="E36" s="4">
        <v>45475.836440347222</v>
      </c>
      <c r="F36" s="13">
        <f t="shared" si="0"/>
        <v>5.5</v>
      </c>
      <c r="G36" s="13"/>
      <c r="H36" s="13">
        <v>5.5</v>
      </c>
      <c r="I36" s="20" t="s">
        <v>129</v>
      </c>
      <c r="J36" s="22" t="s">
        <v>97</v>
      </c>
      <c r="K36" s="1" t="s">
        <v>7</v>
      </c>
      <c r="L36" s="1" t="s">
        <v>3</v>
      </c>
      <c r="M36" s="1" t="s">
        <v>3</v>
      </c>
      <c r="N36" s="1">
        <v>0</v>
      </c>
      <c r="O36" s="1">
        <v>0</v>
      </c>
      <c r="P36" s="2">
        <v>3</v>
      </c>
      <c r="Q36" s="2">
        <v>0</v>
      </c>
      <c r="R36" s="2">
        <v>1.1000000000000001</v>
      </c>
      <c r="S36" s="2">
        <v>0</v>
      </c>
      <c r="T36" s="2">
        <v>1.4</v>
      </c>
    </row>
    <row r="37" spans="1:20" x14ac:dyDescent="0.25">
      <c r="A37" s="1" t="s">
        <v>65</v>
      </c>
      <c r="B37" s="1" t="s">
        <v>64</v>
      </c>
      <c r="C37" s="1" t="s">
        <v>61</v>
      </c>
      <c r="D37" s="2">
        <v>808191</v>
      </c>
      <c r="E37" s="4">
        <v>45481.594011446759</v>
      </c>
      <c r="F37" s="13">
        <f t="shared" si="0"/>
        <v>5.5</v>
      </c>
      <c r="G37" s="13"/>
      <c r="H37" s="13">
        <v>5.5</v>
      </c>
      <c r="I37" s="20" t="s">
        <v>130</v>
      </c>
      <c r="J37" s="22" t="s">
        <v>97</v>
      </c>
      <c r="K37" s="1" t="s">
        <v>20</v>
      </c>
      <c r="L37" s="1" t="s">
        <v>3</v>
      </c>
      <c r="M37" s="1" t="s">
        <v>3</v>
      </c>
      <c r="N37" s="1">
        <v>0</v>
      </c>
      <c r="O37" s="1">
        <v>0</v>
      </c>
      <c r="P37" s="2">
        <v>3</v>
      </c>
      <c r="Q37" s="2">
        <v>0</v>
      </c>
      <c r="R37" s="2">
        <v>1.5</v>
      </c>
      <c r="S37" s="2">
        <v>0</v>
      </c>
      <c r="T37" s="2">
        <v>1</v>
      </c>
    </row>
    <row r="38" spans="1:20" x14ac:dyDescent="0.25">
      <c r="A38" s="1" t="s">
        <v>65</v>
      </c>
      <c r="B38" s="1" t="s">
        <v>64</v>
      </c>
      <c r="C38" s="1" t="s">
        <v>61</v>
      </c>
      <c r="D38" s="2">
        <v>810417</v>
      </c>
      <c r="E38" s="4">
        <v>45484.399368171296</v>
      </c>
      <c r="F38" s="13">
        <f t="shared" si="0"/>
        <v>5.4</v>
      </c>
      <c r="G38" s="13"/>
      <c r="H38" s="13">
        <v>5.4</v>
      </c>
      <c r="I38" s="20" t="s">
        <v>131</v>
      </c>
      <c r="J38" s="22" t="s">
        <v>97</v>
      </c>
      <c r="K38" s="1" t="s">
        <v>4</v>
      </c>
      <c r="L38" s="1" t="s">
        <v>3</v>
      </c>
      <c r="M38" s="1" t="s">
        <v>3</v>
      </c>
      <c r="N38" s="1">
        <v>0</v>
      </c>
      <c r="O38" s="1">
        <v>0</v>
      </c>
      <c r="P38" s="2">
        <v>3</v>
      </c>
      <c r="Q38" s="2">
        <v>0</v>
      </c>
      <c r="R38" s="2">
        <v>1</v>
      </c>
      <c r="S38" s="2">
        <v>0</v>
      </c>
      <c r="T38" s="2">
        <v>1.4</v>
      </c>
    </row>
    <row r="39" spans="1:20" x14ac:dyDescent="0.25">
      <c r="A39" s="1" t="s">
        <v>65</v>
      </c>
      <c r="B39" s="1" t="s">
        <v>64</v>
      </c>
      <c r="C39" s="1" t="s">
        <v>61</v>
      </c>
      <c r="D39" s="2">
        <v>805957</v>
      </c>
      <c r="E39" s="4">
        <v>45477.445041076389</v>
      </c>
      <c r="F39" s="13">
        <f t="shared" si="0"/>
        <v>5.0999999999999996</v>
      </c>
      <c r="G39" s="13"/>
      <c r="H39" s="13">
        <v>5.0999999999999996</v>
      </c>
      <c r="I39" s="20" t="s">
        <v>37</v>
      </c>
      <c r="J39" s="22" t="s">
        <v>97</v>
      </c>
      <c r="K39" s="1" t="s">
        <v>10</v>
      </c>
      <c r="L39" s="1" t="s">
        <v>3</v>
      </c>
      <c r="M39" s="1" t="s">
        <v>3</v>
      </c>
      <c r="N39" s="1">
        <v>0</v>
      </c>
      <c r="O39" s="1">
        <v>0</v>
      </c>
      <c r="P39" s="2">
        <v>3</v>
      </c>
      <c r="Q39" s="2">
        <v>0</v>
      </c>
      <c r="R39" s="2">
        <v>1.3</v>
      </c>
      <c r="S39" s="2">
        <v>0</v>
      </c>
      <c r="T39" s="2">
        <v>0.8</v>
      </c>
    </row>
    <row r="40" spans="1:20" x14ac:dyDescent="0.25">
      <c r="A40" s="1" t="s">
        <v>65</v>
      </c>
      <c r="B40" s="1" t="s">
        <v>64</v>
      </c>
      <c r="C40" s="1" t="s">
        <v>61</v>
      </c>
      <c r="D40" s="2">
        <v>812518</v>
      </c>
      <c r="E40" s="4">
        <v>45487.921733807867</v>
      </c>
      <c r="F40" s="13">
        <f t="shared" si="0"/>
        <v>5</v>
      </c>
      <c r="G40" s="13"/>
      <c r="H40" s="13">
        <v>5</v>
      </c>
      <c r="I40" s="20" t="s">
        <v>132</v>
      </c>
      <c r="J40" s="22" t="s">
        <v>97</v>
      </c>
      <c r="K40" s="1" t="s">
        <v>23</v>
      </c>
      <c r="L40" s="1" t="s">
        <v>3</v>
      </c>
      <c r="M40" s="1" t="s">
        <v>3</v>
      </c>
      <c r="N40" s="1">
        <v>0</v>
      </c>
      <c r="O40" s="1">
        <v>0</v>
      </c>
      <c r="P40" s="2">
        <v>3</v>
      </c>
      <c r="Q40" s="2">
        <v>0</v>
      </c>
      <c r="R40" s="2">
        <v>1</v>
      </c>
      <c r="S40" s="2">
        <v>0</v>
      </c>
      <c r="T40" s="2">
        <v>1</v>
      </c>
    </row>
    <row r="41" spans="1:20" x14ac:dyDescent="0.25">
      <c r="A41" s="1" t="s">
        <v>65</v>
      </c>
      <c r="B41" s="1" t="s">
        <v>64</v>
      </c>
      <c r="C41" s="1" t="s">
        <v>61</v>
      </c>
      <c r="D41" s="2">
        <v>804648</v>
      </c>
      <c r="E41" s="4">
        <v>45475.808385104167</v>
      </c>
      <c r="F41" s="13">
        <f t="shared" si="0"/>
        <v>4.7</v>
      </c>
      <c r="G41" s="13"/>
      <c r="H41" s="13">
        <v>4.7</v>
      </c>
      <c r="I41" s="20" t="s">
        <v>133</v>
      </c>
      <c r="J41" s="22" t="s">
        <v>97</v>
      </c>
      <c r="K41" s="1" t="s">
        <v>18</v>
      </c>
      <c r="L41" s="1" t="s">
        <v>3</v>
      </c>
      <c r="M41" s="1" t="s">
        <v>3</v>
      </c>
      <c r="N41" s="1">
        <v>0</v>
      </c>
      <c r="O41" s="1">
        <v>0</v>
      </c>
      <c r="P41" s="2">
        <v>3</v>
      </c>
      <c r="Q41" s="2">
        <v>0</v>
      </c>
      <c r="R41" s="2">
        <v>1.5</v>
      </c>
      <c r="S41" s="2">
        <v>0</v>
      </c>
      <c r="T41" s="2">
        <v>0.2</v>
      </c>
    </row>
    <row r="42" spans="1:20" x14ac:dyDescent="0.25">
      <c r="A42" s="1" t="s">
        <v>65</v>
      </c>
      <c r="B42" s="1" t="s">
        <v>64</v>
      </c>
      <c r="C42" s="1" t="s">
        <v>61</v>
      </c>
      <c r="D42" s="2">
        <v>809779</v>
      </c>
      <c r="E42" s="4">
        <v>45483.499085520831</v>
      </c>
      <c r="F42" s="13">
        <f t="shared" si="0"/>
        <v>4.2</v>
      </c>
      <c r="G42" s="13"/>
      <c r="H42" s="13">
        <v>4.2</v>
      </c>
      <c r="I42" s="20" t="s">
        <v>134</v>
      </c>
      <c r="J42" s="22" t="s">
        <v>97</v>
      </c>
      <c r="K42" s="1" t="s">
        <v>13</v>
      </c>
      <c r="L42" s="1" t="s">
        <v>3</v>
      </c>
      <c r="M42" s="1" t="s">
        <v>3</v>
      </c>
      <c r="N42" s="1">
        <v>0</v>
      </c>
      <c r="O42" s="1">
        <v>0</v>
      </c>
      <c r="P42" s="2">
        <v>3</v>
      </c>
      <c r="Q42" s="2">
        <v>0</v>
      </c>
      <c r="R42" s="2">
        <v>0</v>
      </c>
      <c r="S42" s="2">
        <v>0</v>
      </c>
      <c r="T42" s="2">
        <v>1.2</v>
      </c>
    </row>
    <row r="43" spans="1:20" x14ac:dyDescent="0.25">
      <c r="A43" s="1" t="s">
        <v>65</v>
      </c>
      <c r="B43" s="1" t="s">
        <v>64</v>
      </c>
      <c r="C43" s="1" t="s">
        <v>61</v>
      </c>
      <c r="D43" s="2">
        <v>808909</v>
      </c>
      <c r="E43" s="4">
        <v>45482.501914733795</v>
      </c>
      <c r="F43" s="13">
        <f t="shared" si="0"/>
        <v>4.0999999999999996</v>
      </c>
      <c r="G43" s="13"/>
      <c r="H43" s="13">
        <v>4.0999999999999996</v>
      </c>
      <c r="I43" s="20" t="s">
        <v>136</v>
      </c>
      <c r="J43" s="22" t="s">
        <v>97</v>
      </c>
      <c r="K43" s="1" t="s">
        <v>6</v>
      </c>
      <c r="L43" s="1" t="s">
        <v>3</v>
      </c>
      <c r="M43" s="1" t="s">
        <v>3</v>
      </c>
      <c r="N43" s="1">
        <v>0</v>
      </c>
      <c r="O43" s="1">
        <v>0</v>
      </c>
      <c r="P43" s="2">
        <v>3</v>
      </c>
      <c r="Q43" s="2">
        <v>0</v>
      </c>
      <c r="R43" s="2">
        <v>0.9</v>
      </c>
      <c r="S43" s="2">
        <v>0</v>
      </c>
      <c r="T43" s="2">
        <v>0.2</v>
      </c>
    </row>
    <row r="44" spans="1:20" x14ac:dyDescent="0.25">
      <c r="A44" s="1" t="s">
        <v>65</v>
      </c>
      <c r="B44" s="1" t="s">
        <v>64</v>
      </c>
      <c r="C44" s="1" t="s">
        <v>61</v>
      </c>
      <c r="D44" s="2">
        <v>806885</v>
      </c>
      <c r="E44" s="4">
        <v>45478.494505775459</v>
      </c>
      <c r="F44" s="13">
        <f t="shared" si="0"/>
        <v>4</v>
      </c>
      <c r="G44" s="13"/>
      <c r="H44" s="13">
        <v>4</v>
      </c>
      <c r="I44" s="20" t="s">
        <v>137</v>
      </c>
      <c r="J44" s="22" t="s">
        <v>97</v>
      </c>
      <c r="K44" s="1" t="s">
        <v>138</v>
      </c>
      <c r="L44" s="1" t="s">
        <v>3</v>
      </c>
      <c r="M44" s="1" t="s">
        <v>3</v>
      </c>
      <c r="N44" s="1">
        <v>0</v>
      </c>
      <c r="O44" s="1">
        <v>0</v>
      </c>
      <c r="P44" s="2">
        <v>3</v>
      </c>
      <c r="Q44" s="2">
        <v>0</v>
      </c>
      <c r="R44" s="2">
        <v>0.2</v>
      </c>
      <c r="S44" s="2">
        <v>0</v>
      </c>
      <c r="T44" s="2">
        <v>0.8</v>
      </c>
    </row>
    <row r="45" spans="1:20" x14ac:dyDescent="0.25">
      <c r="A45" s="1" t="s">
        <v>65</v>
      </c>
      <c r="B45" s="1" t="s">
        <v>64</v>
      </c>
      <c r="C45" s="1" t="s">
        <v>61</v>
      </c>
      <c r="D45" s="2">
        <v>811935</v>
      </c>
      <c r="E45" s="4">
        <v>45485.723462303242</v>
      </c>
      <c r="F45" s="13">
        <f t="shared" si="0"/>
        <v>3.6</v>
      </c>
      <c r="G45" s="13"/>
      <c r="H45" s="13">
        <v>3.6</v>
      </c>
      <c r="I45" s="20" t="s">
        <v>140</v>
      </c>
      <c r="J45" s="22" t="s">
        <v>97</v>
      </c>
      <c r="K45" s="1" t="s">
        <v>24</v>
      </c>
      <c r="L45" s="1" t="s">
        <v>3</v>
      </c>
      <c r="M45" s="1" t="s">
        <v>3</v>
      </c>
      <c r="N45" s="1">
        <v>0</v>
      </c>
      <c r="O45" s="1">
        <v>0</v>
      </c>
      <c r="P45" s="2">
        <v>3</v>
      </c>
      <c r="Q45" s="2">
        <v>0</v>
      </c>
      <c r="R45" s="2">
        <v>0</v>
      </c>
      <c r="S45" s="2">
        <v>0</v>
      </c>
      <c r="T45" s="2">
        <v>0.6</v>
      </c>
    </row>
  </sheetData>
  <sortState xmlns:xlrd2="http://schemas.microsoft.com/office/spreadsheetml/2017/richdata2" ref="A2:T45">
    <sortCondition ref="C2:C45" customList="APROVADO,REPROVADO,DESCLASSIFICADO,AUSENTE,CLASSIFICADO,CANCELADO"/>
    <sortCondition descending="1" ref="F2:F45"/>
    <sortCondition descending="1" ref="N2:N45"/>
    <sortCondition descending="1" ref="T2:T45"/>
    <sortCondition descending="1" ref="S2:S45"/>
    <sortCondition descending="1" ref="K2:K45"/>
    <sortCondition ref="E2:E45"/>
  </sortState>
  <phoneticPr fontId="8" type="noConversion"/>
  <pageMargins left="0.25" right="0.25" top="0.75" bottom="0.75" header="0.3" footer="0.3"/>
  <pageSetup scale="24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T3"/>
  <sheetViews>
    <sheetView zoomScale="80" zoomScaleNormal="80" workbookViewId="0">
      <selection activeCell="C1" sqref="C1:C1048576"/>
    </sheetView>
  </sheetViews>
  <sheetFormatPr defaultRowHeight="15.75" x14ac:dyDescent="0.25"/>
  <cols>
    <col min="1" max="1" width="8.140625" style="3" bestFit="1" customWidth="1"/>
    <col min="2" max="2" width="16.5703125" style="3" bestFit="1" customWidth="1"/>
    <col min="3" max="3" width="19.5703125" style="3" bestFit="1" customWidth="1"/>
    <col min="4" max="4" width="12.42578125" style="3" bestFit="1" customWidth="1"/>
    <col min="5" max="5" width="19.28515625" style="3" bestFit="1" customWidth="1"/>
    <col min="6" max="7" width="20.7109375" style="3" customWidth="1"/>
    <col min="8" max="8" width="14.5703125" style="3" bestFit="1" customWidth="1"/>
    <col min="9" max="9" width="39.28515625" style="3" bestFit="1" customWidth="1"/>
    <col min="10" max="10" width="28.42578125" style="3" bestFit="1" customWidth="1"/>
    <col min="11" max="11" width="7.28515625" style="3" bestFit="1" customWidth="1"/>
    <col min="12" max="12" width="10.85546875" style="3" bestFit="1" customWidth="1"/>
    <col min="13" max="13" width="15.85546875" style="3" bestFit="1" customWidth="1"/>
    <col min="14" max="14" width="23.5703125" style="3" bestFit="1" customWidth="1"/>
    <col min="15" max="15" width="33" style="3" customWidth="1"/>
    <col min="16" max="16" width="31.5703125" style="3" customWidth="1"/>
    <col min="17" max="17" width="31" style="3" customWidth="1"/>
    <col min="18" max="18" width="44.85546875" style="3" customWidth="1"/>
    <col min="19" max="19" width="39.28515625" style="3" customWidth="1"/>
    <col min="20" max="20" width="41.7109375" style="3" customWidth="1"/>
    <col min="21" max="16384" width="9.140625" style="3"/>
  </cols>
  <sheetData>
    <row r="1" spans="1:20" ht="31.5" x14ac:dyDescent="0.25">
      <c r="A1" s="5" t="s">
        <v>40</v>
      </c>
      <c r="B1" s="5" t="s">
        <v>0</v>
      </c>
      <c r="C1" s="5" t="s">
        <v>38</v>
      </c>
      <c r="D1" s="5" t="s">
        <v>41</v>
      </c>
      <c r="E1" s="6" t="s">
        <v>42</v>
      </c>
      <c r="F1" s="7" t="s">
        <v>153</v>
      </c>
      <c r="G1" s="7" t="s">
        <v>154</v>
      </c>
      <c r="H1" s="7" t="s">
        <v>43</v>
      </c>
      <c r="I1" s="8" t="s">
        <v>44</v>
      </c>
      <c r="J1" s="8" t="s">
        <v>45</v>
      </c>
      <c r="K1" s="5" t="s">
        <v>1</v>
      </c>
      <c r="L1" s="5" t="s">
        <v>46</v>
      </c>
      <c r="M1" s="5" t="s">
        <v>47</v>
      </c>
      <c r="N1" s="5" t="s">
        <v>48</v>
      </c>
      <c r="O1" s="5" t="s">
        <v>49</v>
      </c>
      <c r="P1" s="5" t="s">
        <v>50</v>
      </c>
      <c r="Q1" s="5" t="s">
        <v>52</v>
      </c>
      <c r="R1" s="5" t="s">
        <v>54</v>
      </c>
      <c r="S1" s="5" t="s">
        <v>53</v>
      </c>
      <c r="T1" s="5" t="s">
        <v>51</v>
      </c>
    </row>
    <row r="2" spans="1:20" x14ac:dyDescent="0.25">
      <c r="A2" s="1" t="s">
        <v>65</v>
      </c>
      <c r="B2" s="1" t="s">
        <v>64</v>
      </c>
      <c r="C2" s="1" t="s">
        <v>60</v>
      </c>
      <c r="D2" s="2">
        <v>812510</v>
      </c>
      <c r="E2" s="4">
        <v>45487.902173935181</v>
      </c>
      <c r="F2" s="13">
        <f t="shared" ref="F2:F3" si="0">G2+H2</f>
        <v>13.560000000000002</v>
      </c>
      <c r="G2" s="13">
        <v>4.96</v>
      </c>
      <c r="H2" s="22">
        <v>8.6000000000000014</v>
      </c>
      <c r="I2" s="1" t="s">
        <v>141</v>
      </c>
      <c r="J2" s="1" t="s">
        <v>34</v>
      </c>
      <c r="K2" s="1" t="s">
        <v>35</v>
      </c>
      <c r="L2" s="1" t="s">
        <v>3</v>
      </c>
      <c r="M2" s="1" t="s">
        <v>3</v>
      </c>
      <c r="N2" s="2">
        <v>0</v>
      </c>
      <c r="O2" s="2">
        <v>0</v>
      </c>
      <c r="P2" s="2">
        <v>3</v>
      </c>
      <c r="Q2" s="2">
        <v>0</v>
      </c>
      <c r="R2" s="2">
        <v>0.2</v>
      </c>
      <c r="S2" s="2">
        <v>0</v>
      </c>
      <c r="T2" s="2">
        <v>5.4</v>
      </c>
    </row>
    <row r="3" spans="1:20" x14ac:dyDescent="0.25">
      <c r="A3" s="1" t="s">
        <v>65</v>
      </c>
      <c r="B3" s="1" t="s">
        <v>64</v>
      </c>
      <c r="C3" s="1" t="s">
        <v>61</v>
      </c>
      <c r="D3" s="2">
        <v>812525</v>
      </c>
      <c r="E3" s="4">
        <v>45487.968050034717</v>
      </c>
      <c r="F3" s="13">
        <f t="shared" si="0"/>
        <v>3.8</v>
      </c>
      <c r="G3" s="13">
        <v>0</v>
      </c>
      <c r="H3" s="22">
        <v>3.8</v>
      </c>
      <c r="I3" s="1" t="s">
        <v>142</v>
      </c>
      <c r="J3" s="1" t="s">
        <v>34</v>
      </c>
      <c r="K3" s="1" t="s">
        <v>12</v>
      </c>
      <c r="L3" s="1" t="s">
        <v>3</v>
      </c>
      <c r="M3" s="1" t="s">
        <v>3</v>
      </c>
      <c r="N3" s="2">
        <v>0</v>
      </c>
      <c r="O3" s="2">
        <v>0</v>
      </c>
      <c r="P3" s="2">
        <v>3</v>
      </c>
      <c r="Q3" s="2">
        <v>0</v>
      </c>
      <c r="R3" s="2">
        <v>0</v>
      </c>
      <c r="S3" s="2">
        <v>0</v>
      </c>
      <c r="T3" s="2">
        <v>0.8</v>
      </c>
    </row>
  </sheetData>
  <sortState xmlns:xlrd2="http://schemas.microsoft.com/office/spreadsheetml/2017/richdata2" ref="A2:V3">
    <sortCondition ref="C2:C3" customList="APROVADO,CLASSIFICADO,REPROVADO,DESCLASSIFICADO,AUSENTE,CANCELADO"/>
    <sortCondition descending="1" ref="N2:N3"/>
  </sortState>
  <phoneticPr fontId="8" type="noConversion"/>
  <pageMargins left="0.25" right="0.25" top="0.75" bottom="0.75" header="0.3" footer="0.3"/>
  <pageSetup scale="25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T2"/>
  <sheetViews>
    <sheetView zoomScale="80" zoomScaleNormal="80" workbookViewId="0">
      <selection activeCell="C1" sqref="C1:C1048576"/>
    </sheetView>
  </sheetViews>
  <sheetFormatPr defaultRowHeight="15.75" x14ac:dyDescent="0.25"/>
  <cols>
    <col min="1" max="1" width="8.140625" style="3" bestFit="1" customWidth="1"/>
    <col min="2" max="2" width="16.5703125" style="3" bestFit="1" customWidth="1"/>
    <col min="3" max="3" width="19.5703125" style="3" bestFit="1" customWidth="1"/>
    <col min="4" max="4" width="12.42578125" style="3" bestFit="1" customWidth="1"/>
    <col min="5" max="5" width="19.28515625" style="3" bestFit="1" customWidth="1"/>
    <col min="6" max="7" width="20.7109375" style="3" customWidth="1"/>
    <col min="8" max="8" width="14.5703125" style="3" bestFit="1" customWidth="1"/>
    <col min="9" max="9" width="50.85546875" style="3" bestFit="1" customWidth="1"/>
    <col min="10" max="10" width="43.7109375" style="3" bestFit="1" customWidth="1"/>
    <col min="11" max="11" width="7.28515625" style="3" bestFit="1" customWidth="1"/>
    <col min="12" max="12" width="10.85546875" style="3" bestFit="1" customWidth="1"/>
    <col min="13" max="13" width="15.85546875" style="3" bestFit="1" customWidth="1"/>
    <col min="14" max="14" width="23.5703125" style="3" bestFit="1" customWidth="1"/>
    <col min="15" max="15" width="39.42578125" style="3" bestFit="1" customWidth="1"/>
    <col min="16" max="16" width="42.7109375" style="3" bestFit="1" customWidth="1"/>
    <col min="17" max="17" width="32.7109375" style="3" bestFit="1" customWidth="1"/>
    <col min="18" max="18" width="53" style="3" bestFit="1" customWidth="1"/>
    <col min="19" max="19" width="54.85546875" style="3" bestFit="1" customWidth="1"/>
    <col min="20" max="20" width="50" style="3" bestFit="1" customWidth="1"/>
    <col min="21" max="16384" width="9.140625" style="3"/>
  </cols>
  <sheetData>
    <row r="1" spans="1:20" ht="31.5" x14ac:dyDescent="0.25">
      <c r="A1" s="5" t="s">
        <v>40</v>
      </c>
      <c r="B1" s="5" t="s">
        <v>0</v>
      </c>
      <c r="C1" s="5" t="s">
        <v>38</v>
      </c>
      <c r="D1" s="5" t="s">
        <v>41</v>
      </c>
      <c r="E1" s="6" t="s">
        <v>42</v>
      </c>
      <c r="F1" s="7" t="s">
        <v>153</v>
      </c>
      <c r="G1" s="7" t="s">
        <v>154</v>
      </c>
      <c r="H1" s="7" t="s">
        <v>43</v>
      </c>
      <c r="I1" s="8" t="s">
        <v>44</v>
      </c>
      <c r="J1" s="8" t="s">
        <v>45</v>
      </c>
      <c r="K1" s="5" t="s">
        <v>1</v>
      </c>
      <c r="L1" s="5" t="s">
        <v>46</v>
      </c>
      <c r="M1" s="5" t="s">
        <v>47</v>
      </c>
      <c r="N1" s="5" t="s">
        <v>48</v>
      </c>
      <c r="O1" s="5" t="s">
        <v>49</v>
      </c>
      <c r="P1" s="5" t="s">
        <v>50</v>
      </c>
      <c r="Q1" s="5" t="s">
        <v>52</v>
      </c>
      <c r="R1" s="5" t="s">
        <v>54</v>
      </c>
      <c r="S1" s="5" t="s">
        <v>53</v>
      </c>
      <c r="T1" s="5" t="s">
        <v>51</v>
      </c>
    </row>
    <row r="2" spans="1:20" x14ac:dyDescent="0.25">
      <c r="A2" s="1" t="s">
        <v>65</v>
      </c>
      <c r="B2" s="1" t="s">
        <v>64</v>
      </c>
      <c r="C2" s="1" t="s">
        <v>59</v>
      </c>
      <c r="D2" s="2">
        <v>812445</v>
      </c>
      <c r="E2" s="4">
        <v>45487.760438599536</v>
      </c>
      <c r="F2" s="13">
        <f t="shared" ref="F2" si="0">G2+H2</f>
        <v>19.2</v>
      </c>
      <c r="G2" s="13">
        <v>15.6</v>
      </c>
      <c r="H2" s="2">
        <v>3.6</v>
      </c>
      <c r="I2" s="1" t="s">
        <v>143</v>
      </c>
      <c r="J2" s="1" t="s">
        <v>27</v>
      </c>
      <c r="K2" s="1" t="s">
        <v>19</v>
      </c>
      <c r="L2" s="1" t="s">
        <v>3</v>
      </c>
      <c r="M2" s="1" t="s">
        <v>3</v>
      </c>
      <c r="N2" s="2">
        <v>0</v>
      </c>
      <c r="O2" s="2">
        <v>0</v>
      </c>
      <c r="P2" s="2">
        <v>3</v>
      </c>
      <c r="Q2" s="2">
        <v>0</v>
      </c>
      <c r="R2" s="2">
        <v>0</v>
      </c>
      <c r="S2" s="2">
        <v>0</v>
      </c>
      <c r="T2" s="2">
        <v>0.6</v>
      </c>
    </row>
  </sheetData>
  <sortState xmlns:xlrd2="http://schemas.microsoft.com/office/spreadsheetml/2017/richdata2" ref="A2:V2">
    <sortCondition ref="C2" customList="APROVADO,CLASSIFICADO,REPROVADO,DESCLASSIFICADO,AUSENTE,CANCELADO"/>
    <sortCondition descending="1" ref="N2"/>
  </sortState>
  <pageMargins left="0.25" right="0.25" top="0.75" bottom="0.75" header="0.3" footer="0.3"/>
  <pageSetup scale="24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1:T2"/>
  <sheetViews>
    <sheetView zoomScale="80" zoomScaleNormal="80" workbookViewId="0">
      <selection activeCell="C1" sqref="C1:C1048576"/>
    </sheetView>
  </sheetViews>
  <sheetFormatPr defaultRowHeight="15.75" x14ac:dyDescent="0.25"/>
  <cols>
    <col min="1" max="1" width="8.140625" style="3" bestFit="1" customWidth="1"/>
    <col min="2" max="2" width="16.5703125" style="3" bestFit="1" customWidth="1"/>
    <col min="3" max="3" width="19.5703125" style="3" bestFit="1" customWidth="1"/>
    <col min="4" max="4" width="12.42578125" style="3" bestFit="1" customWidth="1"/>
    <col min="5" max="5" width="19.28515625" style="3" bestFit="1" customWidth="1"/>
    <col min="6" max="7" width="20.7109375" style="3" customWidth="1"/>
    <col min="8" max="8" width="14.5703125" style="3" bestFit="1" customWidth="1"/>
    <col min="9" max="9" width="37.42578125" style="3" bestFit="1" customWidth="1"/>
    <col min="10" max="10" width="28.140625" style="3" bestFit="1" customWidth="1"/>
    <col min="11" max="11" width="7.28515625" style="3" bestFit="1" customWidth="1"/>
    <col min="12" max="12" width="10.85546875" style="3" bestFit="1" customWidth="1"/>
    <col min="13" max="13" width="15.85546875" style="3" bestFit="1" customWidth="1"/>
    <col min="14" max="14" width="18.28515625" style="3" customWidth="1"/>
    <col min="15" max="15" width="35" style="3" customWidth="1"/>
    <col min="16" max="16" width="33.7109375" style="3" customWidth="1"/>
    <col min="17" max="17" width="30.42578125" style="3" customWidth="1"/>
    <col min="18" max="18" width="36.5703125" style="3" customWidth="1"/>
    <col min="19" max="19" width="38.5703125" style="3" customWidth="1"/>
    <col min="20" max="20" width="42.42578125" style="3" customWidth="1"/>
    <col min="21" max="16384" width="9.140625" style="3"/>
  </cols>
  <sheetData>
    <row r="1" spans="1:20" ht="32.25" customHeight="1" x14ac:dyDescent="0.25">
      <c r="A1" s="5" t="s">
        <v>40</v>
      </c>
      <c r="B1" s="5" t="s">
        <v>0</v>
      </c>
      <c r="C1" s="5" t="s">
        <v>38</v>
      </c>
      <c r="D1" s="5" t="s">
        <v>41</v>
      </c>
      <c r="E1" s="6" t="s">
        <v>42</v>
      </c>
      <c r="F1" s="7" t="s">
        <v>153</v>
      </c>
      <c r="G1" s="7" t="s">
        <v>154</v>
      </c>
      <c r="H1" s="7" t="s">
        <v>43</v>
      </c>
      <c r="I1" s="8" t="s">
        <v>44</v>
      </c>
      <c r="J1" s="8" t="s">
        <v>45</v>
      </c>
      <c r="K1" s="5" t="s">
        <v>1</v>
      </c>
      <c r="L1" s="5" t="s">
        <v>46</v>
      </c>
      <c r="M1" s="5" t="s">
        <v>47</v>
      </c>
      <c r="N1" s="5" t="s">
        <v>48</v>
      </c>
      <c r="O1" s="5" t="s">
        <v>49</v>
      </c>
      <c r="P1" s="5" t="s">
        <v>50</v>
      </c>
      <c r="Q1" s="5" t="s">
        <v>52</v>
      </c>
      <c r="R1" s="5" t="s">
        <v>54</v>
      </c>
      <c r="S1" s="5" t="s">
        <v>53</v>
      </c>
      <c r="T1" s="5" t="s">
        <v>51</v>
      </c>
    </row>
    <row r="2" spans="1:20" x14ac:dyDescent="0.25">
      <c r="A2" s="1" t="s">
        <v>65</v>
      </c>
      <c r="B2" s="1" t="s">
        <v>64</v>
      </c>
      <c r="C2" s="1" t="s">
        <v>61</v>
      </c>
      <c r="D2" s="2">
        <v>811590</v>
      </c>
      <c r="E2" s="4">
        <v>45485.51117435185</v>
      </c>
      <c r="F2" s="13">
        <f t="shared" ref="F2" si="0">G2+H2</f>
        <v>5.7</v>
      </c>
      <c r="G2" s="13"/>
      <c r="H2" s="20">
        <v>5.7</v>
      </c>
      <c r="I2" s="1" t="s">
        <v>144</v>
      </c>
      <c r="J2" s="1" t="s">
        <v>36</v>
      </c>
      <c r="K2" s="1" t="s">
        <v>2</v>
      </c>
      <c r="L2" s="1" t="s">
        <v>3</v>
      </c>
      <c r="M2" s="1" t="s">
        <v>3</v>
      </c>
      <c r="N2" s="2">
        <v>0</v>
      </c>
      <c r="O2" s="2">
        <v>0</v>
      </c>
      <c r="P2" s="2">
        <v>3</v>
      </c>
      <c r="Q2" s="2">
        <v>0</v>
      </c>
      <c r="R2" s="2">
        <v>0.9</v>
      </c>
      <c r="S2" s="2">
        <v>0</v>
      </c>
      <c r="T2" s="2">
        <v>1.8</v>
      </c>
    </row>
  </sheetData>
  <sortState xmlns:xlrd2="http://schemas.microsoft.com/office/spreadsheetml/2017/richdata2" ref="A2:V2">
    <sortCondition ref="C2" customList="APROVADO,CLASSIFICADO,REPROVADO,DESCLASSIFICADO,AUSENTE,CANCELADO"/>
    <sortCondition descending="1" ref="N2"/>
  </sortState>
  <pageMargins left="0.25" right="0.25" top="0.75" bottom="0.75" header="0.3" footer="0.3"/>
  <pageSetup scale="24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  <pageSetUpPr fitToPage="1"/>
  </sheetPr>
  <dimension ref="A1:T4"/>
  <sheetViews>
    <sheetView zoomScale="80" zoomScaleNormal="80" workbookViewId="0">
      <selection activeCell="C1" sqref="C1:C1048576"/>
    </sheetView>
  </sheetViews>
  <sheetFormatPr defaultRowHeight="15.75" x14ac:dyDescent="0.25"/>
  <cols>
    <col min="1" max="1" width="8.140625" style="3" bestFit="1" customWidth="1"/>
    <col min="2" max="2" width="16.5703125" style="3" bestFit="1" customWidth="1"/>
    <col min="3" max="3" width="19.5703125" style="3" bestFit="1" customWidth="1"/>
    <col min="4" max="4" width="12.42578125" style="3" bestFit="1" customWidth="1"/>
    <col min="5" max="5" width="19.28515625" style="3" bestFit="1" customWidth="1"/>
    <col min="6" max="7" width="19.28515625" style="3" customWidth="1"/>
    <col min="8" max="8" width="14.5703125" style="3" customWidth="1"/>
    <col min="9" max="9" width="37.28515625" style="3" bestFit="1" customWidth="1"/>
    <col min="10" max="10" width="28.140625" style="3" bestFit="1" customWidth="1"/>
    <col min="11" max="11" width="7.28515625" style="3" bestFit="1" customWidth="1"/>
    <col min="12" max="12" width="10.85546875" style="3" bestFit="1" customWidth="1"/>
    <col min="13" max="13" width="15.85546875" style="3" bestFit="1" customWidth="1"/>
    <col min="14" max="14" width="19.5703125" style="3" customWidth="1"/>
    <col min="15" max="15" width="35.7109375" style="3" customWidth="1"/>
    <col min="16" max="16" width="32.5703125" style="3" customWidth="1"/>
    <col min="17" max="17" width="30" style="3" customWidth="1"/>
    <col min="18" max="18" width="46.7109375" style="3" customWidth="1"/>
    <col min="19" max="19" width="42.5703125" style="3" customWidth="1"/>
    <col min="20" max="20" width="44.28515625" style="3" customWidth="1"/>
    <col min="21" max="16384" width="9.140625" style="3"/>
  </cols>
  <sheetData>
    <row r="1" spans="1:20" ht="31.5" x14ac:dyDescent="0.25">
      <c r="A1" s="5" t="s">
        <v>40</v>
      </c>
      <c r="B1" s="5" t="s">
        <v>0</v>
      </c>
      <c r="C1" s="5" t="s">
        <v>38</v>
      </c>
      <c r="D1" s="5" t="s">
        <v>41</v>
      </c>
      <c r="E1" s="6" t="s">
        <v>42</v>
      </c>
      <c r="F1" s="7" t="s">
        <v>153</v>
      </c>
      <c r="G1" s="7" t="s">
        <v>154</v>
      </c>
      <c r="H1" s="7" t="s">
        <v>43</v>
      </c>
      <c r="I1" s="8" t="s">
        <v>44</v>
      </c>
      <c r="J1" s="8" t="s">
        <v>45</v>
      </c>
      <c r="K1" s="5" t="s">
        <v>1</v>
      </c>
      <c r="L1" s="5" t="s">
        <v>46</v>
      </c>
      <c r="M1" s="5" t="s">
        <v>47</v>
      </c>
      <c r="N1" s="5" t="s">
        <v>48</v>
      </c>
      <c r="O1" s="5" t="s">
        <v>49</v>
      </c>
      <c r="P1" s="5" t="s">
        <v>50</v>
      </c>
      <c r="Q1" s="5" t="s">
        <v>52</v>
      </c>
      <c r="R1" s="5" t="s">
        <v>54</v>
      </c>
      <c r="S1" s="5" t="s">
        <v>53</v>
      </c>
      <c r="T1" s="5" t="s">
        <v>51</v>
      </c>
    </row>
    <row r="2" spans="1:20" x14ac:dyDescent="0.25">
      <c r="A2" s="1" t="s">
        <v>65</v>
      </c>
      <c r="B2" s="1" t="s">
        <v>64</v>
      </c>
      <c r="C2" s="1" t="s">
        <v>61</v>
      </c>
      <c r="D2" s="2">
        <v>810224</v>
      </c>
      <c r="E2" s="4">
        <v>45483.994174803236</v>
      </c>
      <c r="F2" s="20">
        <f>G2+H2</f>
        <v>15.8</v>
      </c>
      <c r="G2" s="4"/>
      <c r="H2" s="2">
        <v>15.8</v>
      </c>
      <c r="I2" s="1" t="s">
        <v>77</v>
      </c>
      <c r="J2" s="1" t="s">
        <v>78</v>
      </c>
      <c r="K2" s="1" t="s">
        <v>16</v>
      </c>
      <c r="L2" s="1" t="s">
        <v>3</v>
      </c>
      <c r="M2" s="1" t="s">
        <v>3</v>
      </c>
      <c r="N2" s="2">
        <v>0</v>
      </c>
      <c r="O2" s="2">
        <v>0</v>
      </c>
      <c r="P2" s="2">
        <v>3</v>
      </c>
      <c r="Q2" s="2">
        <v>0</v>
      </c>
      <c r="R2" s="2">
        <v>0.8</v>
      </c>
      <c r="S2" s="2">
        <v>0</v>
      </c>
      <c r="T2" s="2">
        <v>12</v>
      </c>
    </row>
    <row r="3" spans="1:20" x14ac:dyDescent="0.25">
      <c r="A3" s="1" t="s">
        <v>65</v>
      </c>
      <c r="B3" s="1" t="s">
        <v>64</v>
      </c>
      <c r="C3" s="1" t="s">
        <v>61</v>
      </c>
      <c r="D3" s="2">
        <v>812520</v>
      </c>
      <c r="E3" s="4">
        <v>45487.932242511575</v>
      </c>
      <c r="F3" s="20">
        <f t="shared" ref="F3:F4" si="0">G3+H3</f>
        <v>15</v>
      </c>
      <c r="G3" s="4"/>
      <c r="H3" s="20">
        <v>15</v>
      </c>
      <c r="I3" s="1" t="s">
        <v>79</v>
      </c>
      <c r="J3" s="1" t="s">
        <v>78</v>
      </c>
      <c r="K3" s="1" t="s">
        <v>6</v>
      </c>
      <c r="L3" s="1" t="s">
        <v>3</v>
      </c>
      <c r="M3" s="1" t="s">
        <v>3</v>
      </c>
      <c r="N3" s="2">
        <v>0</v>
      </c>
      <c r="O3" s="2">
        <v>0</v>
      </c>
      <c r="P3" s="2">
        <v>3</v>
      </c>
      <c r="Q3" s="2">
        <v>0</v>
      </c>
      <c r="R3" s="2">
        <v>0</v>
      </c>
      <c r="S3" s="2">
        <v>0</v>
      </c>
      <c r="T3" s="2">
        <v>12</v>
      </c>
    </row>
    <row r="4" spans="1:20" x14ac:dyDescent="0.25">
      <c r="A4" s="1" t="s">
        <v>65</v>
      </c>
      <c r="B4" s="1" t="s">
        <v>64</v>
      </c>
      <c r="C4" s="1" t="s">
        <v>61</v>
      </c>
      <c r="D4" s="2">
        <v>806931</v>
      </c>
      <c r="E4" s="4">
        <v>45478.537168518516</v>
      </c>
      <c r="F4" s="20">
        <f t="shared" si="0"/>
        <v>5.0999999999999996</v>
      </c>
      <c r="G4" s="4"/>
      <c r="H4" s="20">
        <v>5.0999999999999996</v>
      </c>
      <c r="I4" s="1" t="s">
        <v>80</v>
      </c>
      <c r="J4" s="1" t="s">
        <v>78</v>
      </c>
      <c r="K4" s="1" t="s">
        <v>26</v>
      </c>
      <c r="L4" s="1" t="s">
        <v>3</v>
      </c>
      <c r="M4" s="1" t="s">
        <v>3</v>
      </c>
      <c r="N4" s="2">
        <v>0</v>
      </c>
      <c r="O4" s="2">
        <v>0</v>
      </c>
      <c r="P4" s="2">
        <v>3</v>
      </c>
      <c r="Q4" s="2">
        <v>0</v>
      </c>
      <c r="R4" s="2">
        <v>1.5</v>
      </c>
      <c r="S4" s="2">
        <v>0</v>
      </c>
      <c r="T4" s="2">
        <v>0.6</v>
      </c>
    </row>
  </sheetData>
  <pageMargins left="0.25" right="0.25" top="0.75" bottom="0.75" header="0.3" footer="0.3"/>
  <pageSetup scale="2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RESUMO</vt:lpstr>
      <vt:lpstr>ASSISTENTE SOCIAL</vt:lpstr>
      <vt:lpstr>PSICÓLOGO</vt:lpstr>
      <vt:lpstr>TÉC. DE ENFERMAGEM</vt:lpstr>
      <vt:lpstr>TÉC. DE LABORATÓRIO</vt:lpstr>
      <vt:lpstr>TÉC. DE SANEAMENTO</vt:lpstr>
      <vt:lpstr>TÉC. DE SAÚDE BUCAL</vt:lpstr>
      <vt:lpstr>AUX. DE SAÚDE BUCAL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Edutec</dc:creator>
  <cp:lastModifiedBy>hmtjitaituba@outlook.com</cp:lastModifiedBy>
  <cp:lastPrinted>2024-06-13T12:42:21Z</cp:lastPrinted>
  <dcterms:created xsi:type="dcterms:W3CDTF">2024-05-20T20:04:32Z</dcterms:created>
  <dcterms:modified xsi:type="dcterms:W3CDTF">2024-08-02T14:00:19Z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